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表" sheetId="1" r:id="rId1"/>
  </sheets>
  <definedNames>
    <definedName name="_xlnm.Print_Area" localSheetId="0">'汇总表'!$A$2:$BE$185</definedName>
  </definedNames>
  <calcPr fullCalcOnLoad="1"/>
</workbook>
</file>

<file path=xl/sharedStrings.xml><?xml version="1.0" encoding="utf-8"?>
<sst xmlns="http://schemas.openxmlformats.org/spreadsheetml/2006/main" count="280" uniqueCount="246">
  <si>
    <t>附件3</t>
  </si>
  <si>
    <t>闽清县2022年现代农业奖补资金汇总（审核）表</t>
  </si>
  <si>
    <t>填报单位（盖章）：                                                                                                                                                                                                                                                                                                                                                                    填报时间：</t>
  </si>
  <si>
    <t>序号</t>
  </si>
  <si>
    <t>乡镇</t>
  </si>
  <si>
    <t>农业经营主体或农户名称</t>
  </si>
  <si>
    <t>小计</t>
  </si>
  <si>
    <t>种养业</t>
  </si>
  <si>
    <t>农产品流通业</t>
  </si>
  <si>
    <t>壮大农业品牌</t>
  </si>
  <si>
    <t>农业发展瓶颈</t>
  </si>
  <si>
    <t>粮食生产</t>
  </si>
  <si>
    <t>花卉种植</t>
  </si>
  <si>
    <t>林下经济</t>
  </si>
  <si>
    <t>设施农业</t>
  </si>
  <si>
    <t>农产品（含水产品）展销</t>
  </si>
  <si>
    <t>农业产业品牌</t>
  </si>
  <si>
    <t>龙头企业（万元）</t>
  </si>
  <si>
    <t>示范社或示范场（万元）</t>
  </si>
  <si>
    <t>休闲农（渔）业示范点（万元）</t>
  </si>
  <si>
    <t>新农人（万元）</t>
  </si>
  <si>
    <t>企业贷款</t>
  </si>
  <si>
    <t>规模化生产</t>
  </si>
  <si>
    <t>山区水稻生产示范片</t>
  </si>
  <si>
    <t>粮食服务化生产</t>
  </si>
  <si>
    <t>绿色稻米生产</t>
  </si>
  <si>
    <t>机收再生稻生产</t>
  </si>
  <si>
    <t>茉莉花</t>
  </si>
  <si>
    <t>品种
名称</t>
  </si>
  <si>
    <t>种养面积（亩、箱）</t>
  </si>
  <si>
    <t>奖补（万元）</t>
  </si>
  <si>
    <t>大棚设施</t>
  </si>
  <si>
    <t>农业节庆</t>
  </si>
  <si>
    <t>农产品展销奖补</t>
  </si>
  <si>
    <t>品牌</t>
  </si>
  <si>
    <t>三品</t>
  </si>
  <si>
    <t>县级</t>
  </si>
  <si>
    <t>市级</t>
  </si>
  <si>
    <t>省级</t>
  </si>
  <si>
    <t>国家级</t>
  </si>
  <si>
    <t>三星</t>
  </si>
  <si>
    <t>二星</t>
  </si>
  <si>
    <t>一星</t>
  </si>
  <si>
    <t>贴息补助</t>
  </si>
  <si>
    <t>贷款额度（万元）</t>
  </si>
  <si>
    <t>贴息补助（万元）</t>
  </si>
  <si>
    <t>水稻</t>
  </si>
  <si>
    <t>低价保护</t>
  </si>
  <si>
    <t>种植户</t>
  </si>
  <si>
    <t>行政村</t>
  </si>
  <si>
    <t>社会化服务</t>
  </si>
  <si>
    <t>集中育秧</t>
  </si>
  <si>
    <t>绿色种养模式</t>
  </si>
  <si>
    <t>面积（亩）</t>
  </si>
  <si>
    <t>奖补金额（万元）</t>
  </si>
  <si>
    <t>省级补助10%配套补助（万元）</t>
  </si>
  <si>
    <t>场次（个）</t>
  </si>
  <si>
    <t>展位奖补（万元）</t>
  </si>
  <si>
    <t>获奖奖补（万元）</t>
  </si>
  <si>
    <t>福建名牌农产品</t>
  </si>
  <si>
    <t>福建十大农产品区域公用品牌</t>
  </si>
  <si>
    <t>福州市知名农产品品牌</t>
  </si>
  <si>
    <t>福州市知名农产品区域公用品牌</t>
  </si>
  <si>
    <t>无公害农产品</t>
  </si>
  <si>
    <t>绿色食品</t>
  </si>
  <si>
    <t>有机食品</t>
  </si>
  <si>
    <t>补助金额（万元）</t>
  </si>
  <si>
    <t>收购价（元/50公斤）</t>
  </si>
  <si>
    <t>补贴金额（万元）</t>
  </si>
  <si>
    <t>工作经费（万元）</t>
  </si>
  <si>
    <t>服务面积（亩）</t>
  </si>
  <si>
    <t>梅城镇</t>
  </si>
  <si>
    <t>福建省闽清永顺农场</t>
  </si>
  <si>
    <t>福州市俊翔农业综合开发有限公司</t>
  </si>
  <si>
    <t>福州佳禾米业有限公司</t>
  </si>
  <si>
    <t>闽清县宏森农林开发有限公司</t>
  </si>
  <si>
    <t>梅溪镇</t>
  </si>
  <si>
    <t>闽清县清鸿养殖有限公司</t>
  </si>
  <si>
    <t>闽清县梅供农业专业合作社</t>
  </si>
  <si>
    <t>闽清县梅溪镇张孟秋家庭农场</t>
  </si>
  <si>
    <t>闽清县梅溪镇瑞森家庭农场</t>
  </si>
  <si>
    <t>闽清县梅溪镇江和清家庭农场</t>
  </si>
  <si>
    <t>闽清县梅溪镇陈敬武家庭农场</t>
  </si>
  <si>
    <t>闽清县梅溪镇刘礼炜家庭农场</t>
  </si>
  <si>
    <t>闽清县山辉生态农场</t>
  </si>
  <si>
    <t>闽清县梅溪镇盛农家庭农场</t>
  </si>
  <si>
    <t>闽清县闽供农业专业合作社联合社</t>
  </si>
  <si>
    <t>闽清县梅溪镇敬建家庭农场</t>
  </si>
  <si>
    <t>闽清县梅溪坚端家庭农场</t>
  </si>
  <si>
    <t>闽清县梅溪梅湖家庭农场</t>
  </si>
  <si>
    <t>闽清县梅溪镇陈铿俤家庭农场</t>
  </si>
  <si>
    <t>福州龚志农业开发有限公司</t>
  </si>
  <si>
    <t>闽清金德福食品有限公司</t>
  </si>
  <si>
    <t>福建省青榄食品有限公司</t>
  </si>
  <si>
    <t>闽清县金盛源农林发展有限公司</t>
  </si>
  <si>
    <t>茯苓</t>
  </si>
  <si>
    <t>云龙乡</t>
  </si>
  <si>
    <t>闽清县云龙乡大湖仙家庭农场</t>
  </si>
  <si>
    <t>福建闽清绿锋农业专业合作社</t>
  </si>
  <si>
    <t>闽清鑫富美禽业发展有限公司</t>
  </si>
  <si>
    <t>闽清县云龙乡亿佳家庭农场</t>
  </si>
  <si>
    <t>福州西城食品有限公司</t>
  </si>
  <si>
    <t>际下村</t>
  </si>
  <si>
    <t>李义光</t>
  </si>
  <si>
    <t>白樟镇</t>
  </si>
  <si>
    <t>白洋村委会</t>
  </si>
  <si>
    <t>张杰开</t>
  </si>
  <si>
    <t>吴花登</t>
  </si>
  <si>
    <t>闽清县白樟镇
友佳家庭农场</t>
  </si>
  <si>
    <t>闽清县白樟镇
新庄洋家庭农场</t>
  </si>
  <si>
    <t>金沙镇</t>
  </si>
  <si>
    <t>闽清县金沙大龙湾生态养殖场有限公司</t>
  </si>
  <si>
    <t>闽清金沙新雨农业专业合作社</t>
  </si>
  <si>
    <t>闽清县大龙湾农业专业合作社</t>
  </si>
  <si>
    <t>纪昌彬</t>
  </si>
  <si>
    <t>白中镇</t>
  </si>
  <si>
    <t>姚和顺</t>
  </si>
  <si>
    <t>张永凑</t>
  </si>
  <si>
    <t>张达钦</t>
  </si>
  <si>
    <t>闽清航华木业有限公司</t>
  </si>
  <si>
    <t>刘世龙</t>
  </si>
  <si>
    <t>林国晶</t>
  </si>
  <si>
    <t>林济坦</t>
  </si>
  <si>
    <t>池朱銮</t>
  </si>
  <si>
    <t>陈昇锋</t>
  </si>
  <si>
    <t>黄其钦</t>
  </si>
  <si>
    <t>张永云</t>
  </si>
  <si>
    <t>俞华时</t>
  </si>
  <si>
    <t>前坂村委会</t>
  </si>
  <si>
    <t>池园镇</t>
  </si>
  <si>
    <t>田地村委会</t>
  </si>
  <si>
    <t>闽清县池园镇日美家庭农场</t>
  </si>
  <si>
    <t>林蜂</t>
  </si>
  <si>
    <t>闽清县池园镇瑞兴家庭农场</t>
  </si>
  <si>
    <t>闽清县池园镇友惠家庭农场</t>
  </si>
  <si>
    <t>叶建陵</t>
  </si>
  <si>
    <t>上莲乡</t>
  </si>
  <si>
    <t>福建省青创生态农业发展有限公司</t>
  </si>
  <si>
    <t>福建省涵林生态茶业
发展有限公司</t>
  </si>
  <si>
    <t>范玉香</t>
  </si>
  <si>
    <t>黄小金</t>
  </si>
  <si>
    <t>鄢行玺</t>
  </si>
  <si>
    <t>闽清县上莲乡龙爪山生态农场</t>
  </si>
  <si>
    <t>福州市旺顺养殖有限公司</t>
  </si>
  <si>
    <t>坂东镇</t>
  </si>
  <si>
    <t>刘义林</t>
  </si>
  <si>
    <t>许翊旅</t>
  </si>
  <si>
    <t>郑建国</t>
  </si>
  <si>
    <t>溪峰村委会</t>
  </si>
  <si>
    <t>闽清县健渔水产养殖专业合作社</t>
  </si>
  <si>
    <t>三溪乡</t>
  </si>
  <si>
    <t>刘扬彪</t>
  </si>
  <si>
    <t>塔庄镇</t>
  </si>
  <si>
    <t>黄仙清</t>
  </si>
  <si>
    <t>卢贤钦</t>
  </si>
  <si>
    <t>溪东村</t>
  </si>
  <si>
    <t>坂尾村委会</t>
  </si>
  <si>
    <t>福建口袋精酿啤酒有限公司</t>
  </si>
  <si>
    <t>福建福佳农业综合开发有限公司</t>
  </si>
  <si>
    <t>闽清县仙清农业专业合作社</t>
  </si>
  <si>
    <t>闽清县新农供粉干专业合作社联合社</t>
  </si>
  <si>
    <t>福建省无忧谷休闲农业有限公司</t>
  </si>
  <si>
    <t>福建省茶粉粉干有限公司</t>
  </si>
  <si>
    <t>福建省六叶亲农产品有限公司</t>
  </si>
  <si>
    <t>福建省垅上行农产品有限公司</t>
  </si>
  <si>
    <t>省璜镇</t>
  </si>
  <si>
    <t>省璜村</t>
  </si>
  <si>
    <t>省汾村</t>
  </si>
  <si>
    <t>黄仙火</t>
  </si>
  <si>
    <t>吴守明</t>
  </si>
  <si>
    <t>兰丽君</t>
  </si>
  <si>
    <t>朱书珍</t>
  </si>
  <si>
    <t>闽清县省璜镇农森家庭农场</t>
  </si>
  <si>
    <t>养殖林蜂</t>
  </si>
  <si>
    <t>闽清县省璜镇洪传家庭农场</t>
  </si>
  <si>
    <t>闽清县省璜镇仙火家庭农场</t>
  </si>
  <si>
    <t>闽清县省璜镇秋端家庭农场</t>
  </si>
  <si>
    <t>闽清县省璜镇绿色粮仓家庭农场</t>
  </si>
  <si>
    <t>雄江镇</t>
  </si>
  <si>
    <t>曾开泉</t>
  </si>
  <si>
    <t>闽清县雄江万喜家庭农场</t>
  </si>
  <si>
    <t>闽清县雄江镇陈世木家庭农场</t>
  </si>
  <si>
    <t>闽清县雄江镇佳海家庭农场</t>
  </si>
  <si>
    <t>闽清县雄江镇腾辉家庭农场</t>
  </si>
  <si>
    <t>东桥镇</t>
  </si>
  <si>
    <t>闽清县东桥镇过洋村股份经济合作社</t>
  </si>
  <si>
    <t>闽清县东桥镇黄坪村股份经济合作社</t>
  </si>
  <si>
    <t>闽清县元康农业专业合作社</t>
  </si>
  <si>
    <t>闽清鑫鸿达农业专业合作社</t>
  </si>
  <si>
    <t>福建天贸农业综合开发有限公司</t>
  </si>
  <si>
    <t>福州市祥供农业发展有限公司</t>
  </si>
  <si>
    <t>闽清县东桥顺民农业专业合作社</t>
  </si>
  <si>
    <t>闽清县大榕树农业专业合作社</t>
  </si>
  <si>
    <t>闽清县东桥镇浩洋家庭农场</t>
  </si>
  <si>
    <t>闽清县东桥学治家庭农场</t>
  </si>
  <si>
    <t>福建闽清聚隆农业专业合作社</t>
  </si>
  <si>
    <t>闽清县大仑农业专业合作社</t>
  </si>
  <si>
    <t>闽清县安安橄榄专业合作社</t>
  </si>
  <si>
    <t>李贤锋</t>
  </si>
  <si>
    <t>孙隆韩</t>
  </si>
  <si>
    <t>杨矩松</t>
  </si>
  <si>
    <t>林立辉</t>
  </si>
  <si>
    <t>闽清县东桥镇金盛家庭农场</t>
  </si>
  <si>
    <t>闽清县东桥镇惠农农业专业合作社联合社</t>
  </si>
  <si>
    <t>铁皮石斛</t>
  </si>
  <si>
    <t>闽清县海西汇农果蔬专业合作社</t>
  </si>
  <si>
    <t>闽清县东桥镇人民政府</t>
  </si>
  <si>
    <t>桔林乡</t>
  </si>
  <si>
    <t>福建省闽清清禾农牧有限公司</t>
  </si>
  <si>
    <t>闽清县桔林乡李世钦家庭农场</t>
  </si>
  <si>
    <t>福州梅林农牧有限公司</t>
  </si>
  <si>
    <t>福州梅林果美农业有限公司</t>
  </si>
  <si>
    <t>闽清金水湾生态农业有限公司</t>
  </si>
  <si>
    <t>福州市闽清吉宁农业专业合作社联合社</t>
  </si>
  <si>
    <t>闽清县桔林天爱家庭农场</t>
  </si>
  <si>
    <t>闽清县桔林榕祥家庭农场</t>
  </si>
  <si>
    <t>福州市凯达生态农业有限公司</t>
  </si>
  <si>
    <t>闽清县启富农业专业合作社</t>
  </si>
  <si>
    <t>闽清县桔锋农业专业合作社</t>
  </si>
  <si>
    <t>福建省绿富达农业有限公司</t>
  </si>
  <si>
    <t>闽清县桔林乡云池家庭农场</t>
  </si>
  <si>
    <t>闽清县龙栋农业专业合作社</t>
  </si>
  <si>
    <t>吴寿增</t>
  </si>
  <si>
    <t>张友利</t>
  </si>
  <si>
    <t>张冬洋</t>
  </si>
  <si>
    <t>闽清县桔林乡依忠家庭农场</t>
  </si>
  <si>
    <t>闽清县桔林乡彩萍家庭农场</t>
  </si>
  <si>
    <t>下祝乡</t>
  </si>
  <si>
    <t>闽清县和缘生态农业专业合作社</t>
  </si>
  <si>
    <t>林下种植铁皮石斛</t>
  </si>
  <si>
    <t>福州斛天下农业开发有限公司</t>
  </si>
  <si>
    <t>福州合农农业科技有限公司</t>
  </si>
  <si>
    <t>福建省麒麟山茶业发展有限公司</t>
  </si>
  <si>
    <t>闽清岭山农业发展有限公司</t>
  </si>
  <si>
    <t>福建鸣荣德农业科技发展有限公司</t>
  </si>
  <si>
    <t>闽清县下祝乡鑫胜家庭农场</t>
  </si>
  <si>
    <t>闽清县下祝德新家庭农场</t>
  </si>
  <si>
    <t>福建省东方神韵茶业发展有限公司</t>
  </si>
  <si>
    <t>福建同一农牧有限公司</t>
  </si>
  <si>
    <t>福州市聚福农业发展有限公司</t>
  </si>
  <si>
    <t>陈伯院</t>
  </si>
  <si>
    <t>毛行快</t>
  </si>
  <si>
    <t>陈伯兰</t>
  </si>
  <si>
    <t>闽清县下祝乡洋边村民委员会</t>
  </si>
  <si>
    <t>合计</t>
  </si>
  <si>
    <t xml:space="preserve">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</si>
</sst>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name val="Calibri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177" fontId="27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10" xfId="0" applyNumberForma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88"/>
  <sheetViews>
    <sheetView tabSelected="1" zoomScale="61" zoomScaleNormal="61" workbookViewId="0" topLeftCell="A156">
      <selection activeCell="E184" sqref="E184"/>
    </sheetView>
  </sheetViews>
  <sheetFormatPr defaultColWidth="9.00390625" defaultRowHeight="14.25"/>
  <cols>
    <col min="1" max="3" width="8.75390625" style="3" bestFit="1" customWidth="1"/>
    <col min="4" max="4" width="23.00390625" style="3" customWidth="1"/>
    <col min="5" max="5" width="15.75390625" style="3" customWidth="1"/>
    <col min="6" max="6" width="13.625" style="3" customWidth="1"/>
    <col min="7" max="7" width="9.25390625" style="3" customWidth="1"/>
    <col min="8" max="8" width="14.375" style="3" customWidth="1"/>
    <col min="9" max="9" width="8.75390625" style="3" bestFit="1" customWidth="1"/>
    <col min="10" max="10" width="10.375" style="3" bestFit="1" customWidth="1"/>
    <col min="11" max="12" width="8.75390625" style="3" bestFit="1" customWidth="1"/>
    <col min="13" max="13" width="9.375" style="3" bestFit="1" customWidth="1"/>
    <col min="14" max="14" width="8.75390625" style="3" bestFit="1" customWidth="1"/>
    <col min="15" max="15" width="10.375" style="3" bestFit="1" customWidth="1"/>
    <col min="16" max="16" width="8.75390625" style="3" bestFit="1" customWidth="1"/>
    <col min="17" max="17" width="9.375" style="3" bestFit="1" customWidth="1"/>
    <col min="18" max="18" width="8.75390625" style="3" bestFit="1" customWidth="1"/>
    <col min="19" max="21" width="9.375" style="3" bestFit="1" customWidth="1"/>
    <col min="22" max="23" width="8.75390625" style="3" bestFit="1" customWidth="1"/>
    <col min="24" max="24" width="10.50390625" style="3" customWidth="1"/>
    <col min="25" max="25" width="9.375" style="3" customWidth="1"/>
    <col min="26" max="26" width="8.75390625" style="3" customWidth="1"/>
    <col min="27" max="27" width="8.625" style="3" customWidth="1"/>
    <col min="28" max="29" width="8.75390625" style="3" bestFit="1" customWidth="1"/>
    <col min="30" max="30" width="9.375" style="3" bestFit="1" customWidth="1"/>
    <col min="31" max="31" width="9.75390625" style="3" customWidth="1"/>
    <col min="32" max="32" width="8.75390625" style="3" bestFit="1" customWidth="1"/>
    <col min="33" max="33" width="9.375" style="3" bestFit="1" customWidth="1"/>
    <col min="34" max="34" width="13.75390625" style="3" bestFit="1" customWidth="1"/>
    <col min="35" max="35" width="11.50390625" style="3" bestFit="1" customWidth="1"/>
    <col min="36" max="36" width="13.75390625" style="3" bestFit="1" customWidth="1"/>
    <col min="37" max="37" width="9.375" style="3" bestFit="1" customWidth="1"/>
    <col min="38" max="40" width="8.375" style="3" bestFit="1" customWidth="1"/>
    <col min="41" max="41" width="7.375" style="3" customWidth="1"/>
    <col min="42" max="43" width="6.125" style="3" customWidth="1"/>
    <col min="44" max="44" width="7.375" style="3" customWidth="1"/>
    <col min="45" max="46" width="8.375" style="3" bestFit="1" customWidth="1"/>
    <col min="47" max="48" width="6.625" style="3" customWidth="1"/>
    <col min="49" max="50" width="8.375" style="3" bestFit="1" customWidth="1"/>
    <col min="51" max="51" width="5.75390625" style="3" customWidth="1"/>
    <col min="52" max="54" width="8.375" style="3" bestFit="1" customWidth="1"/>
    <col min="55" max="55" width="6.00390625" style="3" customWidth="1"/>
    <col min="56" max="56" width="10.375" style="3" bestFit="1" customWidth="1"/>
    <col min="57" max="57" width="8.375" style="3" bestFit="1" customWidth="1"/>
    <col min="58" max="219" width="8.75390625" style="3" bestFit="1" customWidth="1"/>
    <col min="220" max="16384" width="9.00390625" style="3" customWidth="1"/>
  </cols>
  <sheetData>
    <row r="1" spans="1:3" ht="45.75" customHeight="1">
      <c r="A1" s="4" t="s">
        <v>0</v>
      </c>
      <c r="B1" s="4"/>
      <c r="C1" s="4"/>
    </row>
    <row r="2" spans="1:57" ht="69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57" ht="61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</row>
    <row r="4" spans="1:57" s="1" customFormat="1" ht="56.25" customHeight="1">
      <c r="A4" s="8" t="s">
        <v>3</v>
      </c>
      <c r="B4" s="8" t="s">
        <v>4</v>
      </c>
      <c r="C4" s="8" t="s">
        <v>3</v>
      </c>
      <c r="D4" s="8" t="s">
        <v>5</v>
      </c>
      <c r="E4" s="8" t="s">
        <v>6</v>
      </c>
      <c r="F4" s="9" t="s">
        <v>7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 t="s">
        <v>8</v>
      </c>
      <c r="AD4" s="9"/>
      <c r="AE4" s="9"/>
      <c r="AF4" s="9"/>
      <c r="AG4" s="9" t="s">
        <v>9</v>
      </c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 t="s">
        <v>10</v>
      </c>
      <c r="BA4" s="9"/>
      <c r="BB4" s="9"/>
      <c r="BC4" s="9"/>
      <c r="BD4" s="9"/>
      <c r="BE4" s="9"/>
    </row>
    <row r="5" spans="1:57" s="1" customFormat="1" ht="56.25" customHeight="1">
      <c r="A5" s="8"/>
      <c r="B5" s="8"/>
      <c r="C5" s="8"/>
      <c r="D5" s="8"/>
      <c r="E5" s="8"/>
      <c r="F5" s="8" t="s">
        <v>11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 t="s">
        <v>12</v>
      </c>
      <c r="W5" s="8"/>
      <c r="X5" s="8" t="s">
        <v>13</v>
      </c>
      <c r="Y5" s="8"/>
      <c r="Z5" s="8"/>
      <c r="AA5" s="8" t="s">
        <v>14</v>
      </c>
      <c r="AB5" s="8"/>
      <c r="AC5" s="8" t="s">
        <v>15</v>
      </c>
      <c r="AD5" s="8"/>
      <c r="AE5" s="8"/>
      <c r="AF5" s="8"/>
      <c r="AG5" s="8" t="s">
        <v>16</v>
      </c>
      <c r="AH5" s="8"/>
      <c r="AI5" s="8"/>
      <c r="AJ5" s="8"/>
      <c r="AK5" s="8"/>
      <c r="AL5" s="8"/>
      <c r="AM5" s="8"/>
      <c r="AN5" s="35" t="s">
        <v>17</v>
      </c>
      <c r="AO5" s="39"/>
      <c r="AP5" s="39"/>
      <c r="AQ5" s="40"/>
      <c r="AR5" s="8" t="s">
        <v>18</v>
      </c>
      <c r="AS5" s="8"/>
      <c r="AT5" s="8"/>
      <c r="AU5" s="8"/>
      <c r="AV5" s="35" t="s">
        <v>19</v>
      </c>
      <c r="AW5" s="39"/>
      <c r="AX5" s="39"/>
      <c r="AY5" s="40"/>
      <c r="AZ5" s="8" t="s">
        <v>20</v>
      </c>
      <c r="BA5" s="8"/>
      <c r="BB5" s="8"/>
      <c r="BC5" s="8"/>
      <c r="BD5" s="8" t="s">
        <v>21</v>
      </c>
      <c r="BE5" s="8"/>
    </row>
    <row r="6" spans="1:57" s="1" customFormat="1" ht="56.25" customHeight="1">
      <c r="A6" s="8"/>
      <c r="B6" s="8"/>
      <c r="C6" s="8"/>
      <c r="D6" s="8"/>
      <c r="E6" s="8"/>
      <c r="F6" s="8" t="s">
        <v>22</v>
      </c>
      <c r="G6" s="8"/>
      <c r="H6" s="8"/>
      <c r="I6" s="8"/>
      <c r="J6" s="8" t="s">
        <v>23</v>
      </c>
      <c r="K6" s="8"/>
      <c r="L6" s="8"/>
      <c r="M6" s="8" t="s">
        <v>24</v>
      </c>
      <c r="N6" s="8"/>
      <c r="O6" s="8"/>
      <c r="P6" s="8"/>
      <c r="Q6" s="8" t="s">
        <v>25</v>
      </c>
      <c r="R6" s="8"/>
      <c r="S6" s="8" t="s">
        <v>26</v>
      </c>
      <c r="T6" s="8"/>
      <c r="U6" s="8"/>
      <c r="V6" s="8" t="s">
        <v>27</v>
      </c>
      <c r="W6" s="8"/>
      <c r="X6" s="8" t="s">
        <v>28</v>
      </c>
      <c r="Y6" s="8" t="s">
        <v>29</v>
      </c>
      <c r="Z6" s="8" t="s">
        <v>30</v>
      </c>
      <c r="AA6" s="8" t="s">
        <v>31</v>
      </c>
      <c r="AB6" s="8"/>
      <c r="AC6" s="8" t="s">
        <v>32</v>
      </c>
      <c r="AD6" s="8"/>
      <c r="AE6" s="8" t="s">
        <v>33</v>
      </c>
      <c r="AF6" s="8"/>
      <c r="AG6" s="20" t="s">
        <v>34</v>
      </c>
      <c r="AH6" s="20"/>
      <c r="AI6" s="20"/>
      <c r="AJ6" s="20"/>
      <c r="AK6" s="8" t="s">
        <v>35</v>
      </c>
      <c r="AL6" s="8"/>
      <c r="AM6" s="8"/>
      <c r="AN6" s="36" t="s">
        <v>36</v>
      </c>
      <c r="AO6" s="8" t="s">
        <v>37</v>
      </c>
      <c r="AP6" s="8" t="s">
        <v>38</v>
      </c>
      <c r="AQ6" s="8" t="s">
        <v>39</v>
      </c>
      <c r="AR6" s="36" t="s">
        <v>36</v>
      </c>
      <c r="AS6" s="8" t="s">
        <v>37</v>
      </c>
      <c r="AT6" s="8" t="s">
        <v>38</v>
      </c>
      <c r="AU6" s="8" t="s">
        <v>39</v>
      </c>
      <c r="AV6" s="36" t="s">
        <v>36</v>
      </c>
      <c r="AW6" s="8" t="s">
        <v>37</v>
      </c>
      <c r="AX6" s="8" t="s">
        <v>38</v>
      </c>
      <c r="AY6" s="8" t="s">
        <v>39</v>
      </c>
      <c r="AZ6" s="8" t="s">
        <v>40</v>
      </c>
      <c r="BA6" s="8" t="s">
        <v>41</v>
      </c>
      <c r="BB6" s="8" t="s">
        <v>42</v>
      </c>
      <c r="BC6" s="8" t="s">
        <v>43</v>
      </c>
      <c r="BD6" s="8" t="s">
        <v>44</v>
      </c>
      <c r="BE6" s="8" t="s">
        <v>45</v>
      </c>
    </row>
    <row r="7" spans="1:57" s="1" customFormat="1" ht="56.25" customHeight="1">
      <c r="A7" s="8"/>
      <c r="B7" s="8"/>
      <c r="C7" s="8"/>
      <c r="D7" s="8"/>
      <c r="E7" s="8"/>
      <c r="F7" s="8" t="s">
        <v>46</v>
      </c>
      <c r="G7" s="8"/>
      <c r="H7" s="8" t="s">
        <v>47</v>
      </c>
      <c r="I7" s="8"/>
      <c r="J7" s="8" t="s">
        <v>48</v>
      </c>
      <c r="K7" s="8"/>
      <c r="L7" s="8" t="s">
        <v>49</v>
      </c>
      <c r="M7" s="8" t="s">
        <v>50</v>
      </c>
      <c r="N7" s="8"/>
      <c r="O7" s="8" t="s">
        <v>51</v>
      </c>
      <c r="P7" s="8"/>
      <c r="Q7" s="8" t="s">
        <v>52</v>
      </c>
      <c r="R7" s="8"/>
      <c r="S7" s="8" t="s">
        <v>48</v>
      </c>
      <c r="T7" s="8"/>
      <c r="U7" s="8" t="s">
        <v>49</v>
      </c>
      <c r="V7" s="8" t="s">
        <v>53</v>
      </c>
      <c r="W7" s="8" t="s">
        <v>54</v>
      </c>
      <c r="X7" s="8"/>
      <c r="Y7" s="8"/>
      <c r="Z7" s="8"/>
      <c r="AA7" s="8" t="s">
        <v>53</v>
      </c>
      <c r="AB7" s="8" t="s">
        <v>55</v>
      </c>
      <c r="AC7" s="8" t="s">
        <v>56</v>
      </c>
      <c r="AD7" s="8" t="s">
        <v>30</v>
      </c>
      <c r="AE7" s="8" t="s">
        <v>57</v>
      </c>
      <c r="AF7" s="8" t="s">
        <v>58</v>
      </c>
      <c r="AG7" s="8" t="s">
        <v>59</v>
      </c>
      <c r="AH7" s="8" t="s">
        <v>60</v>
      </c>
      <c r="AI7" s="8" t="s">
        <v>61</v>
      </c>
      <c r="AJ7" s="8" t="s">
        <v>62</v>
      </c>
      <c r="AK7" s="8" t="s">
        <v>63</v>
      </c>
      <c r="AL7" s="8" t="s">
        <v>64</v>
      </c>
      <c r="AM7" s="8" t="s">
        <v>65</v>
      </c>
      <c r="AN7" s="37"/>
      <c r="AO7" s="8"/>
      <c r="AP7" s="8"/>
      <c r="AQ7" s="8"/>
      <c r="AR7" s="37"/>
      <c r="AS7" s="8"/>
      <c r="AT7" s="8"/>
      <c r="AU7" s="8"/>
      <c r="AV7" s="37"/>
      <c r="AW7" s="8"/>
      <c r="AX7" s="8"/>
      <c r="AY7" s="8"/>
      <c r="AZ7" s="8"/>
      <c r="BA7" s="8"/>
      <c r="BB7" s="8"/>
      <c r="BC7" s="8"/>
      <c r="BD7" s="8"/>
      <c r="BE7" s="8"/>
    </row>
    <row r="8" spans="1:57" s="1" customFormat="1" ht="56.25" customHeight="1">
      <c r="A8" s="8"/>
      <c r="B8" s="8"/>
      <c r="C8" s="8"/>
      <c r="D8" s="8"/>
      <c r="E8" s="8"/>
      <c r="F8" s="8" t="s">
        <v>53</v>
      </c>
      <c r="G8" s="8" t="s">
        <v>66</v>
      </c>
      <c r="H8" s="8" t="s">
        <v>67</v>
      </c>
      <c r="I8" s="8" t="s">
        <v>68</v>
      </c>
      <c r="J8" s="8" t="s">
        <v>53</v>
      </c>
      <c r="K8" s="8" t="s">
        <v>66</v>
      </c>
      <c r="L8" s="8" t="s">
        <v>69</v>
      </c>
      <c r="M8" s="8" t="s">
        <v>70</v>
      </c>
      <c r="N8" s="8" t="s">
        <v>54</v>
      </c>
      <c r="O8" s="8" t="s">
        <v>53</v>
      </c>
      <c r="P8" s="8" t="s">
        <v>54</v>
      </c>
      <c r="Q8" s="8" t="s">
        <v>53</v>
      </c>
      <c r="R8" s="8" t="s">
        <v>66</v>
      </c>
      <c r="S8" s="8" t="s">
        <v>53</v>
      </c>
      <c r="T8" s="8" t="s">
        <v>66</v>
      </c>
      <c r="U8" s="8" t="s">
        <v>69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38"/>
      <c r="AO8" s="8"/>
      <c r="AP8" s="8"/>
      <c r="AQ8" s="8"/>
      <c r="AR8" s="38"/>
      <c r="AS8" s="8"/>
      <c r="AT8" s="8"/>
      <c r="AU8" s="8"/>
      <c r="AV8" s="38"/>
      <c r="AW8" s="8"/>
      <c r="AX8" s="8"/>
      <c r="AY8" s="8"/>
      <c r="AZ8" s="8"/>
      <c r="BA8" s="8"/>
      <c r="BB8" s="8"/>
      <c r="BC8" s="8"/>
      <c r="BD8" s="8"/>
      <c r="BE8" s="8"/>
    </row>
    <row r="9" spans="1:57" s="1" customFormat="1" ht="56.25" customHeight="1">
      <c r="A9" s="8">
        <v>1</v>
      </c>
      <c r="B9" s="10" t="s">
        <v>71</v>
      </c>
      <c r="C9" s="11">
        <v>1</v>
      </c>
      <c r="D9" s="12" t="s">
        <v>72</v>
      </c>
      <c r="E9" s="13">
        <f aca="true" t="shared" si="0" ref="E9:E15">SUM(G9+I9+K9+L9+N9+P9+R9+T9+U9+W9+Z9+AB9+AD9+AE9+AF9+AG9+AH9+AI9+AJ9+AK9+AL9+AM9+AN9+AO9+AP9+AQ9+AR9+AS9+AT9+AU9+AV9+AW9+AX9+AY9+AZ9+BA9+BB9+BC9+BE9)</f>
        <v>2</v>
      </c>
      <c r="F9" s="14"/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>
        <v>2</v>
      </c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s="1" customFormat="1" ht="56.25" customHeight="1">
      <c r="A10" s="8"/>
      <c r="B10" s="15"/>
      <c r="C10" s="11">
        <v>2</v>
      </c>
      <c r="D10" s="16" t="s">
        <v>73</v>
      </c>
      <c r="E10" s="13">
        <f t="shared" si="0"/>
        <v>3</v>
      </c>
      <c r="F10" s="14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>
        <v>3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s="1" customFormat="1" ht="56.25" customHeight="1">
      <c r="A11" s="8"/>
      <c r="B11" s="15"/>
      <c r="C11" s="11">
        <v>3</v>
      </c>
      <c r="D11" s="12" t="s">
        <v>74</v>
      </c>
      <c r="E11" s="13">
        <f t="shared" si="0"/>
        <v>4.14</v>
      </c>
      <c r="F11" s="14"/>
      <c r="G11" s="14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>
        <v>180</v>
      </c>
      <c r="BE11" s="8">
        <v>4.14</v>
      </c>
    </row>
    <row r="12" spans="1:57" s="1" customFormat="1" ht="56.25" customHeight="1">
      <c r="A12" s="8"/>
      <c r="B12" s="15"/>
      <c r="C12" s="11">
        <v>4</v>
      </c>
      <c r="D12" s="16" t="s">
        <v>75</v>
      </c>
      <c r="E12" s="13">
        <f t="shared" si="0"/>
        <v>2.33</v>
      </c>
      <c r="F12" s="14"/>
      <c r="G12" s="14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>
        <v>100</v>
      </c>
      <c r="BE12" s="8">
        <v>2.33</v>
      </c>
    </row>
    <row r="13" spans="1:57" s="1" customFormat="1" ht="56.25" customHeight="1">
      <c r="A13" s="8"/>
      <c r="B13" s="15"/>
      <c r="C13" s="15"/>
      <c r="D13" s="15"/>
      <c r="E13" s="17">
        <f>SUM(E9+E10+E11+E12)</f>
        <v>11.47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>
        <f>SUM(AN9:AN12)</f>
        <v>3</v>
      </c>
      <c r="AO13" s="8"/>
      <c r="AP13" s="8"/>
      <c r="AQ13" s="8"/>
      <c r="AR13" s="8"/>
      <c r="AS13" s="8">
        <f>SUM(AS9:AS12)</f>
        <v>2</v>
      </c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>
        <f>SUM(BD9:BD12)</f>
        <v>280</v>
      </c>
      <c r="BE13" s="8">
        <f>SUM(BE9:BE12)</f>
        <v>6.47</v>
      </c>
    </row>
    <row r="14" spans="1:57" s="1" customFormat="1" ht="56.25" customHeight="1">
      <c r="A14" s="8">
        <v>2</v>
      </c>
      <c r="B14" s="10" t="s">
        <v>76</v>
      </c>
      <c r="C14" s="11">
        <v>1</v>
      </c>
      <c r="D14" s="18" t="s">
        <v>77</v>
      </c>
      <c r="E14" s="17">
        <f t="shared" si="0"/>
        <v>0.5</v>
      </c>
      <c r="F14" s="14"/>
      <c r="G14" s="1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>
        <v>0.5</v>
      </c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s="1" customFormat="1" ht="56.25" customHeight="1">
      <c r="A15" s="8"/>
      <c r="B15" s="15"/>
      <c r="C15" s="11">
        <v>2</v>
      </c>
      <c r="D15" s="18" t="s">
        <v>78</v>
      </c>
      <c r="E15" s="17">
        <f t="shared" si="0"/>
        <v>1</v>
      </c>
      <c r="F15" s="14"/>
      <c r="G15" s="14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>
        <v>1</v>
      </c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s="1" customFormat="1" ht="56.25" customHeight="1">
      <c r="A16" s="8"/>
      <c r="B16" s="15"/>
      <c r="C16" s="11">
        <v>3</v>
      </c>
      <c r="D16" s="18" t="s">
        <v>79</v>
      </c>
      <c r="E16" s="17">
        <f aca="true" t="shared" si="1" ref="E16:E33">SUM(G16+I16+K16+L16+N16+P16+R16+T16+U16+W16+Z16+AB16+AD16+AE16+AF16+AG16+AH16+AI16+AJ16+AK16+AL16+AM16+AN16+AO16+AP16+AQ16+AR16+AS16+AT16+AU16+AV16+AW16+AX16+AY16+AZ16+BA16+BB16+BC16+BE16)</f>
        <v>1</v>
      </c>
      <c r="F16" s="14"/>
      <c r="G16" s="14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>
        <v>1</v>
      </c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s="1" customFormat="1" ht="56.25" customHeight="1">
      <c r="A17" s="8"/>
      <c r="B17" s="15"/>
      <c r="C17" s="11">
        <v>4</v>
      </c>
      <c r="D17" s="19" t="s">
        <v>80</v>
      </c>
      <c r="E17" s="17">
        <f t="shared" si="1"/>
        <v>1</v>
      </c>
      <c r="F17" s="14"/>
      <c r="G17" s="1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>
        <v>1</v>
      </c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s="1" customFormat="1" ht="56.25" customHeight="1">
      <c r="A18" s="8"/>
      <c r="B18" s="15"/>
      <c r="C18" s="11">
        <v>5</v>
      </c>
      <c r="D18" s="19" t="s">
        <v>81</v>
      </c>
      <c r="E18" s="17">
        <f t="shared" si="1"/>
        <v>1</v>
      </c>
      <c r="F18" s="14"/>
      <c r="G18" s="1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>
        <v>1</v>
      </c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s="2" customFormat="1" ht="56.25" customHeight="1">
      <c r="A19" s="20"/>
      <c r="B19" s="21"/>
      <c r="C19" s="11">
        <v>6</v>
      </c>
      <c r="D19" s="19" t="s">
        <v>82</v>
      </c>
      <c r="E19" s="17">
        <f t="shared" si="1"/>
        <v>1</v>
      </c>
      <c r="F19" s="14"/>
      <c r="G19" s="8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41">
        <v>1</v>
      </c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1:57" s="2" customFormat="1" ht="56.25" customHeight="1">
      <c r="A20" s="20"/>
      <c r="B20" s="21"/>
      <c r="C20" s="11">
        <v>7</v>
      </c>
      <c r="D20" s="19" t="s">
        <v>83</v>
      </c>
      <c r="E20" s="17">
        <f t="shared" si="1"/>
        <v>1</v>
      </c>
      <c r="F20" s="14"/>
      <c r="G20" s="8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41">
        <v>1</v>
      </c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1:57" s="2" customFormat="1" ht="56.25" customHeight="1">
      <c r="A21" s="20"/>
      <c r="B21" s="21"/>
      <c r="C21" s="11">
        <v>8</v>
      </c>
      <c r="D21" s="19" t="s">
        <v>84</v>
      </c>
      <c r="E21" s="17">
        <f t="shared" si="1"/>
        <v>1</v>
      </c>
      <c r="F21" s="14"/>
      <c r="G21" s="8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41">
        <v>1</v>
      </c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</row>
    <row r="22" spans="1:57" s="2" customFormat="1" ht="56.25" customHeight="1">
      <c r="A22" s="20"/>
      <c r="B22" s="21"/>
      <c r="C22" s="11">
        <v>9</v>
      </c>
      <c r="D22" s="19" t="s">
        <v>85</v>
      </c>
      <c r="E22" s="17">
        <f t="shared" si="1"/>
        <v>1</v>
      </c>
      <c r="F22" s="14"/>
      <c r="G22" s="8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41">
        <v>1</v>
      </c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</row>
    <row r="23" spans="1:57" s="2" customFormat="1" ht="56.25" customHeight="1">
      <c r="A23" s="20"/>
      <c r="B23" s="21"/>
      <c r="C23" s="11">
        <v>10</v>
      </c>
      <c r="D23" s="19" t="s">
        <v>86</v>
      </c>
      <c r="E23" s="17">
        <f t="shared" si="1"/>
        <v>2</v>
      </c>
      <c r="F23" s="14"/>
      <c r="G23" s="8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>
        <v>2</v>
      </c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</row>
    <row r="24" spans="1:57" s="2" customFormat="1" ht="56.25" customHeight="1">
      <c r="A24" s="20"/>
      <c r="B24" s="21"/>
      <c r="C24" s="11">
        <v>11</v>
      </c>
      <c r="D24" s="19" t="s">
        <v>87</v>
      </c>
      <c r="E24" s="17">
        <f t="shared" si="1"/>
        <v>2</v>
      </c>
      <c r="F24" s="14"/>
      <c r="G24" s="8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>
        <v>2</v>
      </c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</row>
    <row r="25" spans="1:57" s="2" customFormat="1" ht="56.25" customHeight="1">
      <c r="A25" s="20"/>
      <c r="B25" s="21"/>
      <c r="C25" s="11">
        <v>12</v>
      </c>
      <c r="D25" s="19" t="s">
        <v>88</v>
      </c>
      <c r="E25" s="17">
        <f t="shared" si="1"/>
        <v>2</v>
      </c>
      <c r="F25" s="14"/>
      <c r="G25" s="8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>
        <v>2</v>
      </c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</row>
    <row r="26" spans="1:57" s="2" customFormat="1" ht="56.25" customHeight="1">
      <c r="A26" s="20"/>
      <c r="B26" s="21"/>
      <c r="C26" s="11">
        <v>13</v>
      </c>
      <c r="D26" s="19" t="s">
        <v>89</v>
      </c>
      <c r="E26" s="17">
        <f t="shared" si="1"/>
        <v>3.3</v>
      </c>
      <c r="F26" s="14"/>
      <c r="G26" s="8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>
        <v>0.3</v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>
        <v>3</v>
      </c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</row>
    <row r="27" spans="1:57" s="2" customFormat="1" ht="56.25" customHeight="1">
      <c r="A27" s="20"/>
      <c r="B27" s="21"/>
      <c r="C27" s="11">
        <v>14</v>
      </c>
      <c r="D27" s="19" t="s">
        <v>90</v>
      </c>
      <c r="E27" s="17">
        <f t="shared" si="1"/>
        <v>3</v>
      </c>
      <c r="F27" s="14"/>
      <c r="G27" s="8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>
        <v>3</v>
      </c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</row>
    <row r="28" spans="1:57" s="2" customFormat="1" ht="56.25" customHeight="1">
      <c r="A28" s="20"/>
      <c r="B28" s="21"/>
      <c r="C28" s="11">
        <v>15</v>
      </c>
      <c r="D28" s="19" t="s">
        <v>91</v>
      </c>
      <c r="E28" s="17">
        <f t="shared" si="1"/>
        <v>3</v>
      </c>
      <c r="F28" s="14"/>
      <c r="G28" s="8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>
        <v>3</v>
      </c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</row>
    <row r="29" spans="1:57" s="2" customFormat="1" ht="56.25" customHeight="1">
      <c r="A29" s="20"/>
      <c r="B29" s="21"/>
      <c r="C29" s="11">
        <v>16</v>
      </c>
      <c r="D29" s="19" t="s">
        <v>92</v>
      </c>
      <c r="E29" s="17">
        <f t="shared" si="1"/>
        <v>3.7</v>
      </c>
      <c r="F29" s="14"/>
      <c r="G29" s="8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>
        <v>200</v>
      </c>
      <c r="BE29" s="14">
        <v>3.7</v>
      </c>
    </row>
    <row r="30" spans="1:57" s="2" customFormat="1" ht="56.25" customHeight="1">
      <c r="A30" s="20"/>
      <c r="B30" s="21"/>
      <c r="C30" s="11">
        <v>17</v>
      </c>
      <c r="D30" s="19" t="s">
        <v>93</v>
      </c>
      <c r="E30" s="22">
        <f t="shared" si="1"/>
        <v>4.26</v>
      </c>
      <c r="F30" s="14"/>
      <c r="G30" s="8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>
        <v>200</v>
      </c>
      <c r="BE30" s="14">
        <v>4.26</v>
      </c>
    </row>
    <row r="31" spans="1:57" s="2" customFormat="1" ht="56.25" customHeight="1">
      <c r="A31" s="20"/>
      <c r="B31" s="21"/>
      <c r="C31" s="11">
        <v>18</v>
      </c>
      <c r="D31" s="19" t="s">
        <v>94</v>
      </c>
      <c r="E31" s="17">
        <f t="shared" si="1"/>
        <v>10</v>
      </c>
      <c r="F31" s="14"/>
      <c r="G31" s="8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 t="s">
        <v>95</v>
      </c>
      <c r="Y31" s="14">
        <v>500</v>
      </c>
      <c r="Z31" s="14">
        <v>10</v>
      </c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</row>
    <row r="32" spans="1:57" s="2" customFormat="1" ht="56.25" customHeight="1">
      <c r="A32" s="20"/>
      <c r="B32" s="21"/>
      <c r="C32" s="21"/>
      <c r="D32" s="23"/>
      <c r="E32" s="24">
        <f>SUM(E14+E15+E16+E17+E18+E19+E20+E21+E22+E23+E24+E25+E26+E27+E28+E29+E30+E31)</f>
        <v>41.76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>
        <f>SUM(Y14:Y31)</f>
        <v>500</v>
      </c>
      <c r="Z32" s="14">
        <f>SUM(Z14:Z31)</f>
        <v>10</v>
      </c>
      <c r="AA32" s="14"/>
      <c r="AB32" s="14"/>
      <c r="AC32" s="14"/>
      <c r="AD32" s="14"/>
      <c r="AE32" s="14">
        <f>SUM(AE14:AE31)</f>
        <v>0.3</v>
      </c>
      <c r="AF32" s="14"/>
      <c r="AG32" s="14"/>
      <c r="AH32" s="14"/>
      <c r="AI32" s="14"/>
      <c r="AJ32" s="14"/>
      <c r="AK32" s="14">
        <f>SUM(AK14:AK31)</f>
        <v>0.5</v>
      </c>
      <c r="AL32" s="14"/>
      <c r="AM32" s="14"/>
      <c r="AN32" s="14">
        <f>SUM(AN14:AN31)</f>
        <v>3</v>
      </c>
      <c r="AO32" s="14"/>
      <c r="AP32" s="14"/>
      <c r="AQ32" s="14"/>
      <c r="AR32" s="14">
        <f>SUM(AR14:AR31)</f>
        <v>8</v>
      </c>
      <c r="AS32" s="14">
        <f>SUM(AS14:AS31)</f>
        <v>6</v>
      </c>
      <c r="AT32" s="14">
        <f>SUM(AT14:AT31)</f>
        <v>6</v>
      </c>
      <c r="AU32" s="14"/>
      <c r="AV32" s="14"/>
      <c r="AW32" s="14"/>
      <c r="AX32" s="14"/>
      <c r="AY32" s="14"/>
      <c r="AZ32" s="14"/>
      <c r="BA32" s="14"/>
      <c r="BB32" s="14"/>
      <c r="BC32" s="14"/>
      <c r="BD32" s="14">
        <f>SUM(BD14:BD31)</f>
        <v>400</v>
      </c>
      <c r="BE32" s="14">
        <f>SUM(BE14:BE31)</f>
        <v>7.96</v>
      </c>
    </row>
    <row r="33" spans="1:57" s="2" customFormat="1" ht="56.25" customHeight="1">
      <c r="A33" s="20">
        <v>3</v>
      </c>
      <c r="B33" s="25" t="s">
        <v>96</v>
      </c>
      <c r="C33" s="21">
        <v>1</v>
      </c>
      <c r="D33" s="26" t="s">
        <v>97</v>
      </c>
      <c r="E33" s="27">
        <f t="shared" si="1"/>
        <v>2</v>
      </c>
      <c r="F33" s="14"/>
      <c r="G33" s="8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>
        <v>2</v>
      </c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</row>
    <row r="34" spans="1:57" s="2" customFormat="1" ht="56.25" customHeight="1">
      <c r="A34" s="20"/>
      <c r="B34" s="21"/>
      <c r="C34" s="21">
        <v>2</v>
      </c>
      <c r="D34" s="26" t="s">
        <v>98</v>
      </c>
      <c r="E34" s="27">
        <f aca="true" t="shared" si="2" ref="E34:E50">SUM(G34+I34+K34+L34+N34+P34+R34+T34+U34+W34+Z34+AB34+AD34+AE34+AF34+AG34+AH34+AI34+AJ34+AK34+AL34+AM34+AN34+AO34+AP34+AQ34+AR34+AS34+AT34+AU34+AV34+AW34+AX34+AY34+AZ34+BA34+BB34+BC34+BE34)</f>
        <v>2</v>
      </c>
      <c r="F34" s="14"/>
      <c r="G34" s="8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>
        <v>2</v>
      </c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</row>
    <row r="35" spans="1:57" s="2" customFormat="1" ht="56.25" customHeight="1">
      <c r="A35" s="20"/>
      <c r="B35" s="21"/>
      <c r="C35" s="21">
        <v>3</v>
      </c>
      <c r="D35" s="26" t="s">
        <v>99</v>
      </c>
      <c r="E35" s="27">
        <f t="shared" si="2"/>
        <v>2.48</v>
      </c>
      <c r="F35" s="14"/>
      <c r="G35" s="8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>
        <v>0.3</v>
      </c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>
        <v>100</v>
      </c>
      <c r="BE35" s="14">
        <v>2.18</v>
      </c>
    </row>
    <row r="36" spans="1:57" s="2" customFormat="1" ht="56.25" customHeight="1">
      <c r="A36" s="20"/>
      <c r="B36" s="21"/>
      <c r="C36" s="21">
        <v>4</v>
      </c>
      <c r="D36" s="16" t="s">
        <v>100</v>
      </c>
      <c r="E36" s="27">
        <f t="shared" si="2"/>
        <v>1</v>
      </c>
      <c r="F36" s="14"/>
      <c r="G36" s="8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>
        <v>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</row>
    <row r="37" spans="1:57" s="2" customFormat="1" ht="56.25" customHeight="1">
      <c r="A37" s="20"/>
      <c r="B37" s="21"/>
      <c r="C37" s="21">
        <v>5</v>
      </c>
      <c r="D37" s="26" t="s">
        <v>101</v>
      </c>
      <c r="E37" s="27">
        <f t="shared" si="2"/>
        <v>4.8</v>
      </c>
      <c r="F37" s="14"/>
      <c r="G37" s="8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>
        <v>580</v>
      </c>
      <c r="BE37" s="14">
        <v>4.8</v>
      </c>
    </row>
    <row r="38" spans="1:57" s="2" customFormat="1" ht="56.25" customHeight="1">
      <c r="A38" s="20"/>
      <c r="B38" s="21"/>
      <c r="C38" s="21">
        <v>6</v>
      </c>
      <c r="D38" s="25" t="s">
        <v>102</v>
      </c>
      <c r="E38" s="27">
        <f t="shared" si="2"/>
        <v>1.6258000000000001</v>
      </c>
      <c r="F38" s="14"/>
      <c r="G38" s="8"/>
      <c r="H38" s="14"/>
      <c r="I38" s="14"/>
      <c r="J38" s="28">
        <v>66.29</v>
      </c>
      <c r="K38" s="28">
        <v>1.3258</v>
      </c>
      <c r="L38" s="28">
        <v>0.3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1:57" s="2" customFormat="1" ht="56.25" customHeight="1">
      <c r="A39" s="20"/>
      <c r="B39" s="21"/>
      <c r="C39" s="21">
        <v>7</v>
      </c>
      <c r="D39" s="25" t="s">
        <v>103</v>
      </c>
      <c r="E39" s="27">
        <f t="shared" si="2"/>
        <v>0.6256</v>
      </c>
      <c r="F39" s="17">
        <v>31.28</v>
      </c>
      <c r="G39" s="8">
        <v>0.3128</v>
      </c>
      <c r="H39" s="14"/>
      <c r="I39" s="14">
        <v>0.3128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</row>
    <row r="40" spans="1:57" s="2" customFormat="1" ht="56.25" customHeight="1">
      <c r="A40" s="20"/>
      <c r="B40" s="21"/>
      <c r="C40" s="21"/>
      <c r="D40" s="23"/>
      <c r="E40" s="27">
        <f>SUM(E33+E34+E35+E36+E37+E38+E39)</f>
        <v>14.531400000000001</v>
      </c>
      <c r="F40" s="14">
        <f aca="true" t="shared" si="3" ref="E40:L40">SUM(F33:F39)</f>
        <v>31.28</v>
      </c>
      <c r="G40" s="14">
        <f t="shared" si="3"/>
        <v>0.3128</v>
      </c>
      <c r="H40" s="14">
        <f t="shared" si="3"/>
        <v>0</v>
      </c>
      <c r="I40" s="14">
        <f t="shared" si="3"/>
        <v>0.3128</v>
      </c>
      <c r="J40" s="14">
        <f t="shared" si="3"/>
        <v>66.29</v>
      </c>
      <c r="K40" s="14">
        <f t="shared" si="3"/>
        <v>1.3258</v>
      </c>
      <c r="L40" s="14">
        <f t="shared" si="3"/>
        <v>0.3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>
        <f>SUM(AK33:AK39)</f>
        <v>0.3</v>
      </c>
      <c r="AL40" s="14"/>
      <c r="AM40" s="14"/>
      <c r="AN40" s="14"/>
      <c r="AO40" s="14"/>
      <c r="AP40" s="14"/>
      <c r="AQ40" s="14"/>
      <c r="AR40" s="14">
        <f>SUM(AR33:AR39)</f>
        <v>1</v>
      </c>
      <c r="AS40" s="14">
        <f>SUM(AS33:AS39)</f>
        <v>4</v>
      </c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>
        <f>SUM(BD33:BD39)</f>
        <v>680</v>
      </c>
      <c r="BE40" s="14">
        <f>SUM(BE33:BE39)</f>
        <v>6.98</v>
      </c>
    </row>
    <row r="41" spans="1:57" s="2" customFormat="1" ht="56.25" customHeight="1">
      <c r="A41" s="20">
        <v>4</v>
      </c>
      <c r="B41" s="25" t="s">
        <v>104</v>
      </c>
      <c r="C41" s="21">
        <v>1</v>
      </c>
      <c r="D41" s="12" t="s">
        <v>105</v>
      </c>
      <c r="E41" s="24">
        <f t="shared" si="2"/>
        <v>1.3688</v>
      </c>
      <c r="F41" s="28"/>
      <c r="G41" s="29"/>
      <c r="H41" s="28"/>
      <c r="I41" s="28"/>
      <c r="J41" s="32">
        <v>53.44</v>
      </c>
      <c r="K41" s="32">
        <v>1.0688</v>
      </c>
      <c r="L41" s="28">
        <v>0.3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</row>
    <row r="42" spans="1:57" s="2" customFormat="1" ht="56.25" customHeight="1">
      <c r="A42" s="20"/>
      <c r="B42" s="21"/>
      <c r="C42" s="21">
        <v>2</v>
      </c>
      <c r="D42" s="12" t="s">
        <v>106</v>
      </c>
      <c r="E42" s="27">
        <f t="shared" si="2"/>
        <v>2.2</v>
      </c>
      <c r="F42" s="28">
        <v>110</v>
      </c>
      <c r="G42" s="29">
        <v>1.1</v>
      </c>
      <c r="H42" s="28">
        <v>128</v>
      </c>
      <c r="I42" s="28">
        <v>1.1</v>
      </c>
      <c r="J42" s="28"/>
      <c r="K42" s="28"/>
      <c r="L42" s="2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</row>
    <row r="43" spans="1:57" s="2" customFormat="1" ht="56.25" customHeight="1">
      <c r="A43" s="20"/>
      <c r="B43" s="21"/>
      <c r="C43" s="21">
        <v>3</v>
      </c>
      <c r="D43" s="12" t="s">
        <v>107</v>
      </c>
      <c r="E43" s="27">
        <f t="shared" si="2"/>
        <v>0.6842</v>
      </c>
      <c r="F43" s="28">
        <v>34.21</v>
      </c>
      <c r="G43" s="29">
        <v>0.3421</v>
      </c>
      <c r="H43" s="28">
        <v>128</v>
      </c>
      <c r="I43" s="28">
        <v>0.3421</v>
      </c>
      <c r="J43" s="28"/>
      <c r="K43" s="28"/>
      <c r="L43" s="28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</row>
    <row r="44" spans="1:57" s="2" customFormat="1" ht="56.25" customHeight="1">
      <c r="A44" s="20"/>
      <c r="B44" s="21"/>
      <c r="C44" s="21">
        <v>4</v>
      </c>
      <c r="D44" s="16" t="s">
        <v>108</v>
      </c>
      <c r="E44" s="27">
        <f t="shared" si="2"/>
        <v>2</v>
      </c>
      <c r="F44" s="28"/>
      <c r="G44" s="29"/>
      <c r="H44" s="28"/>
      <c r="I44" s="28"/>
      <c r="J44" s="28"/>
      <c r="K44" s="28"/>
      <c r="L44" s="28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>
        <v>2</v>
      </c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1:57" s="2" customFormat="1" ht="56.25" customHeight="1">
      <c r="A45" s="20"/>
      <c r="B45" s="21"/>
      <c r="C45" s="21">
        <v>5</v>
      </c>
      <c r="D45" s="16" t="s">
        <v>109</v>
      </c>
      <c r="E45" s="27">
        <f t="shared" si="2"/>
        <v>2</v>
      </c>
      <c r="F45" s="28"/>
      <c r="G45" s="29"/>
      <c r="H45" s="28"/>
      <c r="I45" s="28"/>
      <c r="J45" s="28"/>
      <c r="K45" s="28"/>
      <c r="L45" s="28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>
        <v>2</v>
      </c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1:57" s="2" customFormat="1" ht="56.25" customHeight="1">
      <c r="A46" s="20"/>
      <c r="B46" s="21"/>
      <c r="C46" s="21"/>
      <c r="D46" s="23"/>
      <c r="E46" s="24">
        <f>SUM(E41+E42+E43+E44+E45)</f>
        <v>8.253</v>
      </c>
      <c r="F46" s="30">
        <f aca="true" t="shared" si="4" ref="E46:L46">SUM(F41:F45)</f>
        <v>144.21</v>
      </c>
      <c r="G46" s="30">
        <f t="shared" si="4"/>
        <v>1.4421000000000002</v>
      </c>
      <c r="H46" s="30">
        <f t="shared" si="4"/>
        <v>256</v>
      </c>
      <c r="I46" s="30">
        <f t="shared" si="4"/>
        <v>1.4421000000000002</v>
      </c>
      <c r="J46" s="33">
        <f t="shared" si="4"/>
        <v>53.44</v>
      </c>
      <c r="K46" s="33">
        <f t="shared" si="4"/>
        <v>1.0688</v>
      </c>
      <c r="L46" s="30">
        <f t="shared" si="4"/>
        <v>0.3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>
        <f>SUM(AS41:AS45)</f>
        <v>4</v>
      </c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s="2" customFormat="1" ht="56.25" customHeight="1">
      <c r="A47" s="20">
        <v>5</v>
      </c>
      <c r="B47" s="25" t="s">
        <v>110</v>
      </c>
      <c r="C47" s="21">
        <v>1</v>
      </c>
      <c r="D47" s="31" t="s">
        <v>111</v>
      </c>
      <c r="E47" s="27">
        <f t="shared" si="2"/>
        <v>1.598</v>
      </c>
      <c r="F47" s="14"/>
      <c r="G47" s="8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>
        <v>1.598</v>
      </c>
    </row>
    <row r="48" spans="1:57" s="2" customFormat="1" ht="56.25" customHeight="1">
      <c r="A48" s="20"/>
      <c r="B48" s="21"/>
      <c r="C48" s="21">
        <v>2</v>
      </c>
      <c r="D48" s="31" t="s">
        <v>112</v>
      </c>
      <c r="E48" s="27">
        <f t="shared" si="2"/>
        <v>2</v>
      </c>
      <c r="F48" s="14"/>
      <c r="G48" s="8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>
        <v>2</v>
      </c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</row>
    <row r="49" spans="1:57" s="2" customFormat="1" ht="56.25" customHeight="1">
      <c r="A49" s="20"/>
      <c r="B49" s="21"/>
      <c r="C49" s="21">
        <v>3</v>
      </c>
      <c r="D49" s="31" t="s">
        <v>113</v>
      </c>
      <c r="E49" s="27">
        <f t="shared" si="2"/>
        <v>3</v>
      </c>
      <c r="F49" s="14"/>
      <c r="G49" s="8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>
        <v>3</v>
      </c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</row>
    <row r="50" spans="1:57" s="2" customFormat="1" ht="56.25" customHeight="1">
      <c r="A50" s="20"/>
      <c r="B50" s="21"/>
      <c r="C50" s="21">
        <v>4</v>
      </c>
      <c r="D50" s="31" t="s">
        <v>114</v>
      </c>
      <c r="E50" s="27">
        <f t="shared" si="2"/>
        <v>0.831</v>
      </c>
      <c r="F50" s="14">
        <v>33.2</v>
      </c>
      <c r="G50" s="8">
        <v>0.6648</v>
      </c>
      <c r="H50" s="14"/>
      <c r="I50" s="14"/>
      <c r="J50" s="14"/>
      <c r="K50" s="14"/>
      <c r="L50" s="14"/>
      <c r="M50" s="14"/>
      <c r="N50" s="14"/>
      <c r="O50" s="14">
        <v>33.24</v>
      </c>
      <c r="P50" s="14">
        <v>0.1662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</row>
    <row r="51" spans="1:57" s="2" customFormat="1" ht="56.25" customHeight="1">
      <c r="A51" s="20"/>
      <c r="B51" s="21"/>
      <c r="C51" s="21"/>
      <c r="D51" s="23"/>
      <c r="E51" s="27">
        <f>SUM(E47+E48+E49+E50)</f>
        <v>7.429</v>
      </c>
      <c r="F51" s="14">
        <f>SUM(F47:F50)</f>
        <v>33.2</v>
      </c>
      <c r="G51" s="14">
        <f>SUM(G47:G50)</f>
        <v>0.6648</v>
      </c>
      <c r="H51" s="14"/>
      <c r="I51" s="14"/>
      <c r="J51" s="14"/>
      <c r="K51" s="14"/>
      <c r="L51" s="14"/>
      <c r="M51" s="14"/>
      <c r="N51" s="14"/>
      <c r="O51" s="14">
        <f>SUM(O47:O50)</f>
        <v>33.24</v>
      </c>
      <c r="P51" s="14">
        <f>SUM(P47:P50)</f>
        <v>0.1662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>
        <f>SUM(AS47:AS50)</f>
        <v>2</v>
      </c>
      <c r="AT51" s="14">
        <f>SUM(AT47:AT50)</f>
        <v>3</v>
      </c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>
        <f>SUM(BE47:BE50)</f>
        <v>1.598</v>
      </c>
    </row>
    <row r="52" spans="1:57" s="2" customFormat="1" ht="56.25" customHeight="1">
      <c r="A52" s="20">
        <v>6</v>
      </c>
      <c r="B52" s="25" t="s">
        <v>115</v>
      </c>
      <c r="C52" s="21">
        <v>1</v>
      </c>
      <c r="D52" s="12" t="s">
        <v>116</v>
      </c>
      <c r="E52" s="27">
        <f aca="true" t="shared" si="5" ref="E51:E84">SUM(G52+I52+K52+L52+N52+P52+R52+T52+U52+W52+Z52+AB52+AD52+AE52+AF52+AG52+AH52+AI52+AJ52+AK52+AL52+AM52+AN52+AO52+AP52+AQ52+AR52+AS52+AT52+AU52+AV52+AW52+AX52+AY52+AZ52+BA52+BB52+BC52+BE52)</f>
        <v>2</v>
      </c>
      <c r="F52" s="28"/>
      <c r="G52" s="2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>
        <v>2</v>
      </c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14"/>
    </row>
    <row r="53" spans="1:57" s="2" customFormat="1" ht="56.25" customHeight="1">
      <c r="A53" s="20"/>
      <c r="B53" s="21"/>
      <c r="C53" s="21">
        <v>2</v>
      </c>
      <c r="D53" s="12" t="s">
        <v>117</v>
      </c>
      <c r="E53" s="27">
        <f t="shared" si="5"/>
        <v>3</v>
      </c>
      <c r="F53" s="28"/>
      <c r="G53" s="2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>
        <v>3</v>
      </c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14"/>
    </row>
    <row r="54" spans="1:57" s="2" customFormat="1" ht="56.25" customHeight="1">
      <c r="A54" s="20"/>
      <c r="B54" s="21"/>
      <c r="C54" s="21">
        <v>3</v>
      </c>
      <c r="D54" s="12" t="s">
        <v>118</v>
      </c>
      <c r="E54" s="27">
        <f t="shared" si="5"/>
        <v>3</v>
      </c>
      <c r="F54" s="28"/>
      <c r="G54" s="29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>
        <v>3</v>
      </c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14"/>
    </row>
    <row r="55" spans="1:57" s="2" customFormat="1" ht="56.25" customHeight="1">
      <c r="A55" s="20"/>
      <c r="B55" s="21"/>
      <c r="C55" s="21">
        <v>4</v>
      </c>
      <c r="D55" s="16" t="s">
        <v>119</v>
      </c>
      <c r="E55" s="27">
        <f t="shared" si="5"/>
        <v>4.8</v>
      </c>
      <c r="F55" s="28"/>
      <c r="G55" s="29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>
        <v>500</v>
      </c>
      <c r="BE55" s="14">
        <v>4.8</v>
      </c>
    </row>
    <row r="56" spans="1:57" s="2" customFormat="1" ht="56.25" customHeight="1">
      <c r="A56" s="20"/>
      <c r="B56" s="21"/>
      <c r="C56" s="21">
        <v>5</v>
      </c>
      <c r="D56" s="12" t="s">
        <v>120</v>
      </c>
      <c r="E56" s="27">
        <f t="shared" si="5"/>
        <v>1.138</v>
      </c>
      <c r="F56" s="17">
        <v>45.52</v>
      </c>
      <c r="G56" s="29">
        <v>0.4552</v>
      </c>
      <c r="H56" s="28">
        <v>45.52</v>
      </c>
      <c r="I56" s="28">
        <v>0.4552</v>
      </c>
      <c r="J56" s="28"/>
      <c r="K56" s="28"/>
      <c r="L56" s="28"/>
      <c r="M56" s="28"/>
      <c r="N56" s="28"/>
      <c r="O56" s="28">
        <v>45.52</v>
      </c>
      <c r="P56" s="28">
        <v>0.2276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14"/>
    </row>
    <row r="57" spans="1:57" s="2" customFormat="1" ht="56.25" customHeight="1">
      <c r="A57" s="20"/>
      <c r="B57" s="21"/>
      <c r="C57" s="21">
        <v>6</v>
      </c>
      <c r="D57" s="12" t="s">
        <v>121</v>
      </c>
      <c r="E57" s="27">
        <f t="shared" si="5"/>
        <v>0.8787499999999999</v>
      </c>
      <c r="F57" s="17">
        <v>35.15</v>
      </c>
      <c r="G57" s="29">
        <v>0.3515</v>
      </c>
      <c r="H57" s="28">
        <v>35.15</v>
      </c>
      <c r="I57" s="28">
        <v>0.3515</v>
      </c>
      <c r="J57" s="28"/>
      <c r="K57" s="28"/>
      <c r="L57" s="28"/>
      <c r="M57" s="28"/>
      <c r="N57" s="28"/>
      <c r="O57" s="28">
        <v>35.15</v>
      </c>
      <c r="P57" s="28">
        <v>0.17575</v>
      </c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14"/>
    </row>
    <row r="58" spans="1:57" s="2" customFormat="1" ht="56.25" customHeight="1">
      <c r="A58" s="20"/>
      <c r="B58" s="21"/>
      <c r="C58" s="21">
        <v>7</v>
      </c>
      <c r="D58" s="12" t="s">
        <v>122</v>
      </c>
      <c r="E58" s="27">
        <f t="shared" si="5"/>
        <v>1.4632500000000002</v>
      </c>
      <c r="F58" s="17">
        <v>58.53</v>
      </c>
      <c r="G58" s="29">
        <v>0.5853</v>
      </c>
      <c r="H58" s="28">
        <v>58.53</v>
      </c>
      <c r="I58" s="28">
        <v>0.5853</v>
      </c>
      <c r="J58" s="28"/>
      <c r="K58" s="28"/>
      <c r="L58" s="28"/>
      <c r="M58" s="28"/>
      <c r="N58" s="28"/>
      <c r="O58" s="28">
        <v>58.53</v>
      </c>
      <c r="P58" s="28">
        <v>0.29265</v>
      </c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14"/>
    </row>
    <row r="59" spans="1:57" s="2" customFormat="1" ht="56.25" customHeight="1">
      <c r="A59" s="20"/>
      <c r="B59" s="21"/>
      <c r="C59" s="21">
        <v>8</v>
      </c>
      <c r="D59" s="12" t="s">
        <v>123</v>
      </c>
      <c r="E59" s="27">
        <f t="shared" si="5"/>
        <v>1.45925</v>
      </c>
      <c r="F59" s="17">
        <v>58.37</v>
      </c>
      <c r="G59" s="29">
        <v>0.5837</v>
      </c>
      <c r="H59" s="28">
        <v>58.37</v>
      </c>
      <c r="I59" s="28">
        <v>0.5837</v>
      </c>
      <c r="J59" s="28"/>
      <c r="K59" s="28"/>
      <c r="L59" s="28"/>
      <c r="M59" s="28"/>
      <c r="N59" s="28"/>
      <c r="O59" s="28">
        <v>58.37</v>
      </c>
      <c r="P59" s="28">
        <v>0.29185</v>
      </c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14"/>
    </row>
    <row r="60" spans="1:57" s="2" customFormat="1" ht="56.25" customHeight="1">
      <c r="A60" s="20"/>
      <c r="B60" s="21"/>
      <c r="C60" s="21">
        <v>9</v>
      </c>
      <c r="D60" s="12" t="s">
        <v>124</v>
      </c>
      <c r="E60" s="27">
        <f t="shared" si="5"/>
        <v>1.2349999999999999</v>
      </c>
      <c r="F60" s="17">
        <v>49.4</v>
      </c>
      <c r="G60" s="29">
        <v>0.494</v>
      </c>
      <c r="H60" s="28">
        <v>49.4</v>
      </c>
      <c r="I60" s="28">
        <v>0.494</v>
      </c>
      <c r="J60" s="28"/>
      <c r="K60" s="28"/>
      <c r="L60" s="28"/>
      <c r="M60" s="28"/>
      <c r="N60" s="28"/>
      <c r="O60" s="28">
        <v>49.4</v>
      </c>
      <c r="P60" s="28">
        <v>0.247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14"/>
    </row>
    <row r="61" spans="1:57" s="2" customFormat="1" ht="56.25" customHeight="1">
      <c r="A61" s="20"/>
      <c r="B61" s="21"/>
      <c r="C61" s="21">
        <v>10</v>
      </c>
      <c r="D61" s="12" t="s">
        <v>125</v>
      </c>
      <c r="E61" s="27">
        <f t="shared" si="5"/>
        <v>1.17425</v>
      </c>
      <c r="F61" s="17">
        <v>46.97</v>
      </c>
      <c r="G61" s="29">
        <v>0.4697</v>
      </c>
      <c r="H61" s="28">
        <v>46.97</v>
      </c>
      <c r="I61" s="28">
        <v>0.4697</v>
      </c>
      <c r="J61" s="28"/>
      <c r="K61" s="28"/>
      <c r="L61" s="28"/>
      <c r="M61" s="28"/>
      <c r="N61" s="28"/>
      <c r="O61" s="28">
        <v>46.97</v>
      </c>
      <c r="P61" s="28">
        <v>0.23485</v>
      </c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14"/>
    </row>
    <row r="62" spans="1:57" s="2" customFormat="1" ht="56.25" customHeight="1">
      <c r="A62" s="20"/>
      <c r="B62" s="21"/>
      <c r="C62" s="21">
        <v>11</v>
      </c>
      <c r="D62" s="12" t="s">
        <v>126</v>
      </c>
      <c r="E62" s="27">
        <f t="shared" si="5"/>
        <v>5.25575</v>
      </c>
      <c r="F62" s="17">
        <v>175.85</v>
      </c>
      <c r="G62" s="29">
        <v>1.7585</v>
      </c>
      <c r="H62" s="28">
        <v>175.85</v>
      </c>
      <c r="I62" s="28">
        <v>1.7585</v>
      </c>
      <c r="J62" s="28"/>
      <c r="K62" s="28"/>
      <c r="L62" s="28"/>
      <c r="M62" s="28"/>
      <c r="N62" s="28"/>
      <c r="O62" s="28">
        <v>222.95</v>
      </c>
      <c r="P62" s="28">
        <v>1.11475</v>
      </c>
      <c r="Q62" s="28"/>
      <c r="R62" s="28"/>
      <c r="S62" s="17">
        <v>20.8</v>
      </c>
      <c r="T62" s="17">
        <v>0.624</v>
      </c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14"/>
    </row>
    <row r="63" spans="1:57" s="2" customFormat="1" ht="56.25" customHeight="1">
      <c r="A63" s="20"/>
      <c r="B63" s="21"/>
      <c r="C63" s="21">
        <v>12</v>
      </c>
      <c r="D63" s="12" t="s">
        <v>127</v>
      </c>
      <c r="E63" s="27">
        <f t="shared" si="5"/>
        <v>1.2055</v>
      </c>
      <c r="F63" s="17">
        <v>48.22</v>
      </c>
      <c r="G63" s="29">
        <v>0.4822</v>
      </c>
      <c r="H63" s="28">
        <v>48.22</v>
      </c>
      <c r="I63" s="28">
        <v>0.4822</v>
      </c>
      <c r="J63" s="28"/>
      <c r="K63" s="28"/>
      <c r="L63" s="28"/>
      <c r="M63" s="28"/>
      <c r="N63" s="28"/>
      <c r="O63" s="28">
        <v>48.22</v>
      </c>
      <c r="P63" s="28">
        <v>0.2411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14"/>
    </row>
    <row r="64" spans="1:57" s="2" customFormat="1" ht="56.25" customHeight="1">
      <c r="A64" s="20"/>
      <c r="B64" s="21"/>
      <c r="C64" s="21">
        <v>13</v>
      </c>
      <c r="D64" s="12" t="s">
        <v>128</v>
      </c>
      <c r="E64" s="24">
        <f t="shared" si="5"/>
        <v>1.267</v>
      </c>
      <c r="F64" s="28"/>
      <c r="G64" s="29"/>
      <c r="H64" s="28"/>
      <c r="I64" s="28"/>
      <c r="J64" s="32">
        <v>48.35</v>
      </c>
      <c r="K64" s="32">
        <v>0.967</v>
      </c>
      <c r="L64" s="28">
        <v>0.3</v>
      </c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14"/>
    </row>
    <row r="65" spans="1:57" s="2" customFormat="1" ht="56.25" customHeight="1">
      <c r="A65" s="20"/>
      <c r="B65" s="21"/>
      <c r="C65" s="21"/>
      <c r="D65" s="23"/>
      <c r="E65" s="24">
        <f>SUM(E52+E53+E54+E55+E56+E57+E58+E59+E60+E61+E62+E63+E64)</f>
        <v>27.87675</v>
      </c>
      <c r="F65" s="41">
        <f aca="true" t="shared" si="6" ref="F65:L65">SUM(F52:F64)</f>
        <v>518.01</v>
      </c>
      <c r="G65" s="41">
        <f t="shared" si="6"/>
        <v>5.1800999999999995</v>
      </c>
      <c r="H65" s="41">
        <f t="shared" si="6"/>
        <v>518.01</v>
      </c>
      <c r="I65" s="41">
        <f t="shared" si="6"/>
        <v>5.1800999999999995</v>
      </c>
      <c r="J65" s="41">
        <f t="shared" si="6"/>
        <v>48.35</v>
      </c>
      <c r="K65" s="41">
        <f t="shared" si="6"/>
        <v>0.967</v>
      </c>
      <c r="L65" s="41">
        <f t="shared" si="6"/>
        <v>0.3</v>
      </c>
      <c r="M65" s="41"/>
      <c r="N65" s="41"/>
      <c r="O65" s="41">
        <f>SUM(O52:O64)</f>
        <v>565.11</v>
      </c>
      <c r="P65" s="41">
        <f>SUM(P52:P64)</f>
        <v>2.8255499999999993</v>
      </c>
      <c r="Q65" s="41"/>
      <c r="R65" s="41"/>
      <c r="S65" s="41">
        <f>SUM(S52:S64)</f>
        <v>20.8</v>
      </c>
      <c r="T65" s="41">
        <f>SUM(T52:T64)</f>
        <v>0.624</v>
      </c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>
        <f>SUM(AS52:AS64)</f>
        <v>2</v>
      </c>
      <c r="AT65" s="41">
        <f>SUM(AT52:AT64)</f>
        <v>6</v>
      </c>
      <c r="AU65" s="41"/>
      <c r="AV65" s="41"/>
      <c r="AW65" s="41"/>
      <c r="AX65" s="41"/>
      <c r="AY65" s="41"/>
      <c r="AZ65" s="41"/>
      <c r="BA65" s="41"/>
      <c r="BB65" s="41"/>
      <c r="BC65" s="41"/>
      <c r="BD65" s="41">
        <f>SUM(BD52:BD64)</f>
        <v>500</v>
      </c>
      <c r="BE65" s="41">
        <f>SUM(BE52:BE64)</f>
        <v>4.8</v>
      </c>
    </row>
    <row r="66" spans="1:57" s="2" customFormat="1" ht="56.25" customHeight="1">
      <c r="A66" s="20">
        <v>7</v>
      </c>
      <c r="B66" s="25" t="s">
        <v>129</v>
      </c>
      <c r="C66" s="21">
        <v>1</v>
      </c>
      <c r="D66" s="42" t="s">
        <v>130</v>
      </c>
      <c r="E66" s="27">
        <f t="shared" si="5"/>
        <v>0.8068</v>
      </c>
      <c r="F66" s="14"/>
      <c r="G66" s="8"/>
      <c r="H66" s="14"/>
      <c r="I66" s="14"/>
      <c r="J66" s="41">
        <v>25.34</v>
      </c>
      <c r="K66" s="41">
        <v>0.5068</v>
      </c>
      <c r="L66" s="41">
        <v>0.3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</row>
    <row r="67" spans="1:57" s="2" customFormat="1" ht="56.25" customHeight="1">
      <c r="A67" s="20"/>
      <c r="B67" s="21"/>
      <c r="C67" s="21">
        <v>2</v>
      </c>
      <c r="D67" s="42" t="s">
        <v>131</v>
      </c>
      <c r="E67" s="27">
        <f t="shared" si="5"/>
        <v>3</v>
      </c>
      <c r="F67" s="14"/>
      <c r="G67" s="8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48" t="s">
        <v>132</v>
      </c>
      <c r="Y67" s="48">
        <v>315</v>
      </c>
      <c r="Z67" s="48">
        <v>3</v>
      </c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</row>
    <row r="68" spans="1:57" s="2" customFormat="1" ht="56.25" customHeight="1">
      <c r="A68" s="20"/>
      <c r="B68" s="21"/>
      <c r="C68" s="21">
        <v>3</v>
      </c>
      <c r="D68" s="42" t="s">
        <v>133</v>
      </c>
      <c r="E68" s="27">
        <f t="shared" si="5"/>
        <v>0.5</v>
      </c>
      <c r="F68" s="14"/>
      <c r="G68" s="8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41">
        <v>0.5</v>
      </c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</row>
    <row r="69" spans="1:57" s="2" customFormat="1" ht="56.25" customHeight="1">
      <c r="A69" s="20"/>
      <c r="B69" s="21"/>
      <c r="C69" s="21">
        <v>4</v>
      </c>
      <c r="D69" s="42" t="s">
        <v>134</v>
      </c>
      <c r="E69" s="27">
        <f t="shared" si="5"/>
        <v>1</v>
      </c>
      <c r="F69" s="14"/>
      <c r="G69" s="8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41">
        <v>1</v>
      </c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</row>
    <row r="70" spans="1:57" s="2" customFormat="1" ht="56.25" customHeight="1">
      <c r="A70" s="20"/>
      <c r="B70" s="21"/>
      <c r="C70" s="21">
        <v>5</v>
      </c>
      <c r="D70" s="42" t="s">
        <v>135</v>
      </c>
      <c r="E70" s="27">
        <f t="shared" si="5"/>
        <v>1.0877999999999999</v>
      </c>
      <c r="F70" s="41">
        <v>43.51</v>
      </c>
      <c r="G70" s="8">
        <v>0.4351</v>
      </c>
      <c r="H70" s="41">
        <v>0.0129</v>
      </c>
      <c r="I70" s="41">
        <v>0.4351</v>
      </c>
      <c r="J70" s="14"/>
      <c r="K70" s="14"/>
      <c r="L70" s="14"/>
      <c r="M70" s="14"/>
      <c r="N70" s="14"/>
      <c r="O70" s="41">
        <v>1.59</v>
      </c>
      <c r="P70" s="41">
        <v>0.2176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</row>
    <row r="71" spans="1:57" s="2" customFormat="1" ht="56.25" customHeight="1">
      <c r="A71" s="20"/>
      <c r="B71" s="21"/>
      <c r="C71" s="21"/>
      <c r="D71" s="23"/>
      <c r="E71" s="27">
        <f>SUM(E66+E67+E68+E69+E70)</f>
        <v>6.3946</v>
      </c>
      <c r="F71" s="20">
        <f aca="true" t="shared" si="7" ref="E71:L71">SUM(F66:F70)</f>
        <v>43.51</v>
      </c>
      <c r="G71" s="20">
        <f t="shared" si="7"/>
        <v>0.4351</v>
      </c>
      <c r="H71" s="20">
        <f t="shared" si="7"/>
        <v>0.0129</v>
      </c>
      <c r="I71" s="20">
        <f t="shared" si="7"/>
        <v>0.4351</v>
      </c>
      <c r="J71" s="20">
        <f t="shared" si="7"/>
        <v>25.34</v>
      </c>
      <c r="K71" s="20">
        <f t="shared" si="7"/>
        <v>0.5068</v>
      </c>
      <c r="L71" s="20">
        <f t="shared" si="7"/>
        <v>0.3</v>
      </c>
      <c r="M71" s="20"/>
      <c r="N71" s="20"/>
      <c r="O71" s="20">
        <f>SUM(O66:O70)</f>
        <v>1.59</v>
      </c>
      <c r="P71" s="20">
        <f>SUM(P66:P70)</f>
        <v>0.2176</v>
      </c>
      <c r="Q71" s="20"/>
      <c r="R71" s="20"/>
      <c r="S71" s="20"/>
      <c r="T71" s="20"/>
      <c r="U71" s="20"/>
      <c r="V71" s="20"/>
      <c r="W71" s="20"/>
      <c r="X71" s="20"/>
      <c r="Y71" s="20">
        <f>SUM(Y66:Y70)</f>
        <v>315</v>
      </c>
      <c r="Z71" s="20">
        <f>SUM(Z66:Z70)</f>
        <v>3</v>
      </c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>
        <f>SUM(AK66:AK70)</f>
        <v>0.5</v>
      </c>
      <c r="AL71" s="20"/>
      <c r="AM71" s="20"/>
      <c r="AN71" s="20"/>
      <c r="AO71" s="20"/>
      <c r="AP71" s="20"/>
      <c r="AQ71" s="20"/>
      <c r="AR71" s="20">
        <f>SUM(AR66:AR70)</f>
        <v>1</v>
      </c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s="2" customFormat="1" ht="56.25" customHeight="1">
      <c r="A72" s="20">
        <v>8</v>
      </c>
      <c r="B72" s="25" t="s">
        <v>136</v>
      </c>
      <c r="C72" s="21">
        <v>1</v>
      </c>
      <c r="D72" s="16" t="s">
        <v>137</v>
      </c>
      <c r="E72" s="27">
        <f t="shared" si="5"/>
        <v>5.2352</v>
      </c>
      <c r="F72" s="14"/>
      <c r="G72" s="8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41">
        <v>16.36</v>
      </c>
      <c r="AB72" s="41">
        <v>5.2352</v>
      </c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</row>
    <row r="73" spans="1:57" s="2" customFormat="1" ht="56.25" customHeight="1">
      <c r="A73" s="20"/>
      <c r="B73" s="21"/>
      <c r="C73" s="21">
        <v>2</v>
      </c>
      <c r="D73" s="16" t="s">
        <v>138</v>
      </c>
      <c r="E73" s="27">
        <f t="shared" si="5"/>
        <v>4.8</v>
      </c>
      <c r="F73" s="14"/>
      <c r="G73" s="8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41">
        <v>200</v>
      </c>
      <c r="BE73" s="41">
        <v>4.8</v>
      </c>
    </row>
    <row r="74" spans="1:57" s="2" customFormat="1" ht="56.25" customHeight="1">
      <c r="A74" s="20"/>
      <c r="B74" s="21"/>
      <c r="C74" s="21">
        <v>3</v>
      </c>
      <c r="D74" s="12" t="s">
        <v>139</v>
      </c>
      <c r="E74" s="27">
        <f t="shared" si="5"/>
        <v>1.0312</v>
      </c>
      <c r="F74" s="41">
        <v>51.56</v>
      </c>
      <c r="G74" s="8">
        <v>0.5156</v>
      </c>
      <c r="H74" s="41"/>
      <c r="I74" s="41">
        <v>0.5156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</row>
    <row r="75" spans="1:57" s="2" customFormat="1" ht="56.25" customHeight="1">
      <c r="A75" s="20"/>
      <c r="B75" s="21"/>
      <c r="C75" s="21">
        <v>4</v>
      </c>
      <c r="D75" s="12" t="s">
        <v>140</v>
      </c>
      <c r="E75" s="27">
        <f t="shared" si="5"/>
        <v>0.7072</v>
      </c>
      <c r="F75" s="41">
        <v>35.36</v>
      </c>
      <c r="G75" s="8">
        <v>0.3536</v>
      </c>
      <c r="H75" s="41"/>
      <c r="I75" s="41">
        <v>0.3536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</row>
    <row r="76" spans="1:57" s="2" customFormat="1" ht="56.25" customHeight="1">
      <c r="A76" s="20"/>
      <c r="B76" s="21"/>
      <c r="C76" s="21">
        <v>5</v>
      </c>
      <c r="D76" s="12" t="s">
        <v>141</v>
      </c>
      <c r="E76" s="27">
        <f t="shared" si="5"/>
        <v>0.708</v>
      </c>
      <c r="F76" s="41">
        <v>35.4</v>
      </c>
      <c r="G76" s="8">
        <v>0.354</v>
      </c>
      <c r="H76" s="41"/>
      <c r="I76" s="41">
        <v>0.354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</row>
    <row r="77" spans="1:57" s="2" customFormat="1" ht="56.25" customHeight="1">
      <c r="A77" s="20"/>
      <c r="B77" s="21"/>
      <c r="C77" s="21">
        <v>6</v>
      </c>
      <c r="D77" s="43" t="s">
        <v>142</v>
      </c>
      <c r="E77" s="27">
        <f t="shared" si="5"/>
        <v>1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>
        <v>1</v>
      </c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s="2" customFormat="1" ht="56.25" customHeight="1">
      <c r="A78" s="20"/>
      <c r="B78" s="21"/>
      <c r="C78" s="21">
        <v>7</v>
      </c>
      <c r="D78" s="43" t="s">
        <v>143</v>
      </c>
      <c r="E78" s="27">
        <f t="shared" si="5"/>
        <v>0.5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>
        <v>0.5</v>
      </c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s="2" customFormat="1" ht="56.25" customHeight="1">
      <c r="A79" s="20"/>
      <c r="B79" s="21"/>
      <c r="C79" s="21"/>
      <c r="D79" s="23"/>
      <c r="E79" s="27">
        <f>SUM(E72+E73+E74+E75+E76+E77+E78)</f>
        <v>13.9816</v>
      </c>
      <c r="F79" s="20">
        <f>SUM(F72:F78)</f>
        <v>122.32</v>
      </c>
      <c r="G79" s="20">
        <f>SUM(G72:G78)</f>
        <v>1.2231999999999998</v>
      </c>
      <c r="H79" s="20"/>
      <c r="I79" s="20">
        <f>SUM(I72:I78)</f>
        <v>1.2231999999999998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>
        <f>SUM(AA72:AA78)</f>
        <v>16.36</v>
      </c>
      <c r="AB79" s="20">
        <f>SUM(AB72:AB78)</f>
        <v>5.2352</v>
      </c>
      <c r="AC79" s="20"/>
      <c r="AD79" s="20"/>
      <c r="AE79" s="20"/>
      <c r="AF79" s="20"/>
      <c r="AG79" s="20"/>
      <c r="AH79" s="20"/>
      <c r="AI79" s="20"/>
      <c r="AJ79" s="20"/>
      <c r="AK79" s="20">
        <f>SUM(AK72:AK78)</f>
        <v>0.5</v>
      </c>
      <c r="AL79" s="20"/>
      <c r="AM79" s="20"/>
      <c r="AN79" s="20"/>
      <c r="AO79" s="20"/>
      <c r="AP79" s="20"/>
      <c r="AQ79" s="20"/>
      <c r="AR79" s="20">
        <f>SUM(AR72:AR78)</f>
        <v>1</v>
      </c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>
        <f>SUM(BD72:BD78)</f>
        <v>200</v>
      </c>
      <c r="BE79" s="20">
        <f>SUM(BE72:BE78)</f>
        <v>4.8</v>
      </c>
    </row>
    <row r="80" spans="1:57" s="2" customFormat="1" ht="56.25" customHeight="1">
      <c r="A80" s="20">
        <v>9</v>
      </c>
      <c r="B80" s="25" t="s">
        <v>144</v>
      </c>
      <c r="C80" s="21">
        <v>1</v>
      </c>
      <c r="D80" s="12" t="s">
        <v>145</v>
      </c>
      <c r="E80" s="27">
        <f t="shared" si="5"/>
        <v>3.7282</v>
      </c>
      <c r="F80" s="20">
        <v>153.59</v>
      </c>
      <c r="G80" s="41">
        <v>1.5359</v>
      </c>
      <c r="H80" s="8">
        <v>153.59</v>
      </c>
      <c r="I80" s="41">
        <v>1.5359</v>
      </c>
      <c r="J80" s="14"/>
      <c r="K80" s="14"/>
      <c r="L80" s="14"/>
      <c r="M80" s="14"/>
      <c r="N80" s="14"/>
      <c r="O80" s="41">
        <v>131.28</v>
      </c>
      <c r="P80" s="41">
        <v>0.6564</v>
      </c>
      <c r="Q80" s="14"/>
      <c r="R80" s="14"/>
      <c r="S80" s="49"/>
      <c r="T80" s="49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</row>
    <row r="81" spans="1:57" s="2" customFormat="1" ht="56.25" customHeight="1">
      <c r="A81" s="20"/>
      <c r="B81" s="21"/>
      <c r="C81" s="21">
        <v>2</v>
      </c>
      <c r="D81" s="12" t="s">
        <v>146</v>
      </c>
      <c r="E81" s="27">
        <f t="shared" si="5"/>
        <v>1.3071</v>
      </c>
      <c r="F81" s="20">
        <v>54.87</v>
      </c>
      <c r="G81" s="41">
        <v>0.5487</v>
      </c>
      <c r="H81" s="8">
        <v>54.87</v>
      </c>
      <c r="I81" s="41">
        <v>0.5487</v>
      </c>
      <c r="J81" s="14"/>
      <c r="K81" s="14"/>
      <c r="L81" s="14"/>
      <c r="M81" s="14"/>
      <c r="N81" s="14"/>
      <c r="O81" s="41">
        <v>41.94</v>
      </c>
      <c r="P81" s="41">
        <v>0.2097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</row>
    <row r="82" spans="1:57" s="2" customFormat="1" ht="56.25" customHeight="1">
      <c r="A82" s="20"/>
      <c r="B82" s="21"/>
      <c r="C82" s="21">
        <v>3</v>
      </c>
      <c r="D82" s="12" t="s">
        <v>147</v>
      </c>
      <c r="E82" s="27">
        <f t="shared" si="5"/>
        <v>0.6906</v>
      </c>
      <c r="F82" s="20">
        <v>34.53</v>
      </c>
      <c r="G82" s="41">
        <v>0.3453</v>
      </c>
      <c r="H82" s="8">
        <v>34.53</v>
      </c>
      <c r="I82" s="41">
        <v>0.3453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</row>
    <row r="83" spans="1:57" s="2" customFormat="1" ht="56.25" customHeight="1">
      <c r="A83" s="20"/>
      <c r="B83" s="21"/>
      <c r="C83" s="21">
        <v>4</v>
      </c>
      <c r="D83" s="12" t="s">
        <v>126</v>
      </c>
      <c r="E83" s="27">
        <f t="shared" si="5"/>
        <v>0.7007</v>
      </c>
      <c r="F83" s="20">
        <v>14.26</v>
      </c>
      <c r="G83" s="41">
        <v>0.1426</v>
      </c>
      <c r="H83" s="8">
        <v>14.26</v>
      </c>
      <c r="I83" s="41">
        <v>0.1426</v>
      </c>
      <c r="J83" s="14"/>
      <c r="K83" s="14"/>
      <c r="L83" s="14"/>
      <c r="M83" s="14"/>
      <c r="N83" s="14"/>
      <c r="O83" s="14"/>
      <c r="P83" s="14"/>
      <c r="Q83" s="14"/>
      <c r="R83" s="14"/>
      <c r="S83" s="50">
        <v>13.85</v>
      </c>
      <c r="T83" s="50">
        <v>0.4155</v>
      </c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</row>
    <row r="84" spans="1:57" s="2" customFormat="1" ht="56.25" customHeight="1">
      <c r="A84" s="20"/>
      <c r="B84" s="21"/>
      <c r="C84" s="21">
        <v>5</v>
      </c>
      <c r="D84" s="12" t="s">
        <v>148</v>
      </c>
      <c r="E84" s="27">
        <f t="shared" si="5"/>
        <v>2.8388</v>
      </c>
      <c r="F84" s="14"/>
      <c r="G84" s="8"/>
      <c r="H84" s="14"/>
      <c r="I84" s="14"/>
      <c r="J84" s="41">
        <v>111.94</v>
      </c>
      <c r="K84" s="41">
        <v>2.2388</v>
      </c>
      <c r="L84" s="41">
        <v>0.6</v>
      </c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</row>
    <row r="85" spans="1:57" s="2" customFormat="1" ht="56.25" customHeight="1">
      <c r="A85" s="20"/>
      <c r="B85" s="21"/>
      <c r="C85" s="21">
        <v>6</v>
      </c>
      <c r="D85" s="43" t="s">
        <v>149</v>
      </c>
      <c r="E85" s="27">
        <v>2</v>
      </c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14"/>
      <c r="R85" s="14"/>
      <c r="S85" s="41"/>
      <c r="T85" s="41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41">
        <v>2</v>
      </c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</row>
    <row r="86" spans="1:57" s="2" customFormat="1" ht="56.25" customHeight="1">
      <c r="A86" s="20"/>
      <c r="B86" s="21"/>
      <c r="C86" s="21"/>
      <c r="D86" s="23"/>
      <c r="E86" s="27">
        <f>SUM(E80+E81+E82+E83+E84+E85)</f>
        <v>11.2654</v>
      </c>
      <c r="F86" s="41">
        <f>SUM(F80:F85)</f>
        <v>257.25</v>
      </c>
      <c r="G86" s="41">
        <f aca="true" t="shared" si="8" ref="G86:L86">SUM(G80:G85)</f>
        <v>2.5725</v>
      </c>
      <c r="H86" s="41">
        <f t="shared" si="8"/>
        <v>257.25</v>
      </c>
      <c r="I86" s="41">
        <f t="shared" si="8"/>
        <v>2.5725</v>
      </c>
      <c r="J86" s="41">
        <f t="shared" si="8"/>
        <v>111.94</v>
      </c>
      <c r="K86" s="41">
        <f t="shared" si="8"/>
        <v>2.2388</v>
      </c>
      <c r="L86" s="41">
        <f t="shared" si="8"/>
        <v>0.6</v>
      </c>
      <c r="M86" s="41"/>
      <c r="N86" s="41"/>
      <c r="O86" s="41">
        <f aca="true" t="shared" si="9" ref="M86:T86">SUM(O80:O85)</f>
        <v>173.22</v>
      </c>
      <c r="P86" s="41">
        <f t="shared" si="9"/>
        <v>0.8661</v>
      </c>
      <c r="Q86" s="41"/>
      <c r="R86" s="41"/>
      <c r="S86" s="41">
        <f t="shared" si="9"/>
        <v>13.85</v>
      </c>
      <c r="T86" s="41">
        <f t="shared" si="9"/>
        <v>0.4155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>
        <f>SUM(AS80:AS85)</f>
        <v>2</v>
      </c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s="2" customFormat="1" ht="56.25" customHeight="1">
      <c r="A87" s="20">
        <v>10</v>
      </c>
      <c r="B87" s="25" t="s">
        <v>150</v>
      </c>
      <c r="C87" s="21">
        <v>1</v>
      </c>
      <c r="D87" s="44" t="s">
        <v>151</v>
      </c>
      <c r="E87" s="27">
        <f>SUM(G87+I87+K87+L87+N87+P87+R87+T87+U87+W87+Z87+AB87+AD87+AE87+AF87+AG87+AH87+AI87+AJ87+AK87+AL87+AM87+AN87+AO87+AP87+AQ87+AR87+AS87+AT87+AU87+AV87+AW87+AX87+AY87+AZ87+BA87+BB87+BC87+BE87)</f>
        <v>0.6932</v>
      </c>
      <c r="F87" s="41">
        <v>34.66</v>
      </c>
      <c r="G87" s="8">
        <v>0.6932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</row>
    <row r="88" spans="1:57" s="2" customFormat="1" ht="56.25" customHeight="1">
      <c r="A88" s="20"/>
      <c r="B88" s="21"/>
      <c r="C88" s="21"/>
      <c r="D88" s="23"/>
      <c r="E88" s="27">
        <f>SUM(G88+I88+K88+L88+N88+P88+R88+T88+U88+W88+Z88+AB88+AD88+AE88+AF88+AG88+AH88+AI88+AJ88+AK88+AL88+AM88+AN88+AO88+AP88+AQ88+AR88+AS88+AT88+AU88+AV88+AW88+AX88+AY88+AZ88+BA88+BB88+BC88+BE88)</f>
        <v>0.6932</v>
      </c>
      <c r="F88" s="41">
        <f>SUM(F87)</f>
        <v>34.66</v>
      </c>
      <c r="G88" s="41">
        <f>SUM(G87)</f>
        <v>0.6932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s="2" customFormat="1" ht="56.25" customHeight="1">
      <c r="A89" s="20">
        <v>11</v>
      </c>
      <c r="B89" s="25" t="s">
        <v>152</v>
      </c>
      <c r="C89" s="21">
        <v>1</v>
      </c>
      <c r="D89" s="45" t="s">
        <v>126</v>
      </c>
      <c r="E89" s="27">
        <f aca="true" t="shared" si="10" ref="E89:E105">SUM(G89+I89+K89+L89+N89+P89+R89+T89+U89+W89+Z89+AB89+AD89+AE89+AF89+AG89+AH89+AI89+AJ89+AK89+AL89+AM89+AN89+AO89+AP89+AQ89+AR89+AS89+AT89+AU89+AV89+AW89+AX89+AY89+AZ89+BA89+BB89+BC89+BE89)</f>
        <v>1.3136</v>
      </c>
      <c r="F89" s="17">
        <v>65.68</v>
      </c>
      <c r="G89" s="29">
        <v>0.6568</v>
      </c>
      <c r="H89" s="17">
        <v>129</v>
      </c>
      <c r="I89" s="17">
        <v>0.6568</v>
      </c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s="2" customFormat="1" ht="56.25" customHeight="1">
      <c r="A90" s="20"/>
      <c r="B90" s="21"/>
      <c r="C90" s="21">
        <v>2</v>
      </c>
      <c r="D90" s="45" t="s">
        <v>153</v>
      </c>
      <c r="E90" s="27">
        <f t="shared" si="10"/>
        <v>1.1452</v>
      </c>
      <c r="F90" s="17">
        <v>57.26</v>
      </c>
      <c r="G90" s="29">
        <v>0.5726</v>
      </c>
      <c r="H90" s="17">
        <v>129</v>
      </c>
      <c r="I90" s="17">
        <v>0.5726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s="2" customFormat="1" ht="56.25" customHeight="1">
      <c r="A91" s="20"/>
      <c r="B91" s="21"/>
      <c r="C91" s="21">
        <v>3</v>
      </c>
      <c r="D91" s="45" t="s">
        <v>154</v>
      </c>
      <c r="E91" s="27">
        <f t="shared" si="10"/>
        <v>0.748</v>
      </c>
      <c r="F91" s="17">
        <v>37.4</v>
      </c>
      <c r="G91" s="29">
        <v>0.374</v>
      </c>
      <c r="H91" s="17">
        <v>129</v>
      </c>
      <c r="I91" s="17">
        <v>0.374</v>
      </c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s="2" customFormat="1" ht="56.25" customHeight="1">
      <c r="A92" s="20"/>
      <c r="B92" s="21"/>
      <c r="C92" s="21">
        <v>4</v>
      </c>
      <c r="D92" s="45" t="s">
        <v>155</v>
      </c>
      <c r="E92" s="27">
        <f t="shared" si="10"/>
        <v>1.9136000000000002</v>
      </c>
      <c r="F92" s="28"/>
      <c r="G92" s="29"/>
      <c r="H92" s="28"/>
      <c r="I92" s="28"/>
      <c r="J92" s="17">
        <v>65.68</v>
      </c>
      <c r="K92" s="17">
        <v>1.3136</v>
      </c>
      <c r="L92" s="17">
        <v>0.6</v>
      </c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s="2" customFormat="1" ht="56.25" customHeight="1">
      <c r="A93" s="20"/>
      <c r="B93" s="21"/>
      <c r="C93" s="21">
        <v>5</v>
      </c>
      <c r="D93" s="45" t="s">
        <v>126</v>
      </c>
      <c r="E93" s="27">
        <f t="shared" si="10"/>
        <v>0.1642</v>
      </c>
      <c r="F93" s="28"/>
      <c r="G93" s="29"/>
      <c r="H93" s="28"/>
      <c r="I93" s="28"/>
      <c r="J93" s="28"/>
      <c r="K93" s="28"/>
      <c r="L93" s="28"/>
      <c r="M93" s="28"/>
      <c r="N93" s="28"/>
      <c r="O93" s="17">
        <v>32.84</v>
      </c>
      <c r="P93" s="17">
        <v>0.1642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s="2" customFormat="1" ht="56.25" customHeight="1">
      <c r="A94" s="20"/>
      <c r="B94" s="21"/>
      <c r="C94" s="21">
        <v>6</v>
      </c>
      <c r="D94" s="45" t="s">
        <v>154</v>
      </c>
      <c r="E94" s="27">
        <f t="shared" si="10"/>
        <v>0.187</v>
      </c>
      <c r="F94" s="28"/>
      <c r="G94" s="29"/>
      <c r="H94" s="28"/>
      <c r="I94" s="28"/>
      <c r="J94" s="28"/>
      <c r="K94" s="28"/>
      <c r="L94" s="28"/>
      <c r="M94" s="28"/>
      <c r="N94" s="28"/>
      <c r="O94" s="17">
        <v>37.4</v>
      </c>
      <c r="P94" s="17">
        <v>0.187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s="2" customFormat="1" ht="56.25" customHeight="1">
      <c r="A95" s="20"/>
      <c r="B95" s="21"/>
      <c r="C95" s="21">
        <v>7</v>
      </c>
      <c r="D95" s="45" t="s">
        <v>156</v>
      </c>
      <c r="E95" s="27">
        <f t="shared" si="10"/>
        <v>3.0917999999999997</v>
      </c>
      <c r="F95" s="28"/>
      <c r="G95" s="29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>
        <v>93.06</v>
      </c>
      <c r="T95" s="28">
        <v>2.7918</v>
      </c>
      <c r="U95" s="28">
        <v>0.3</v>
      </c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s="2" customFormat="1" ht="56.25" customHeight="1">
      <c r="A96" s="20"/>
      <c r="B96" s="21"/>
      <c r="C96" s="21">
        <v>8</v>
      </c>
      <c r="D96" s="16" t="s">
        <v>157</v>
      </c>
      <c r="E96" s="27">
        <f t="shared" si="10"/>
        <v>0.3</v>
      </c>
      <c r="F96" s="28"/>
      <c r="G96" s="29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>
        <v>5.91</v>
      </c>
      <c r="W96" s="28">
        <v>0.3</v>
      </c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" customFormat="1" ht="56.25" customHeight="1">
      <c r="A97" s="20"/>
      <c r="B97" s="21"/>
      <c r="C97" s="21">
        <v>9</v>
      </c>
      <c r="D97" s="16" t="s">
        <v>158</v>
      </c>
      <c r="E97" s="27">
        <f t="shared" si="10"/>
        <v>3</v>
      </c>
      <c r="F97" s="28"/>
      <c r="G97" s="29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>
        <v>3</v>
      </c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" customFormat="1" ht="56.25" customHeight="1">
      <c r="A98" s="20"/>
      <c r="B98" s="21"/>
      <c r="C98" s="21">
        <v>10</v>
      </c>
      <c r="D98" s="16" t="s">
        <v>159</v>
      </c>
      <c r="E98" s="27">
        <f t="shared" si="10"/>
        <v>2</v>
      </c>
      <c r="F98" s="28"/>
      <c r="G98" s="29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>
        <v>2</v>
      </c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s="2" customFormat="1" ht="56.25" customHeight="1">
      <c r="A99" s="20"/>
      <c r="B99" s="21"/>
      <c r="C99" s="21">
        <v>11</v>
      </c>
      <c r="D99" s="16" t="s">
        <v>160</v>
      </c>
      <c r="E99" s="27">
        <f t="shared" si="10"/>
        <v>3</v>
      </c>
      <c r="F99" s="28"/>
      <c r="G99" s="29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>
        <v>3</v>
      </c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s="2" customFormat="1" ht="56.25" customHeight="1">
      <c r="A100" s="20"/>
      <c r="B100" s="21"/>
      <c r="C100" s="21">
        <v>12</v>
      </c>
      <c r="D100" s="16" t="s">
        <v>157</v>
      </c>
      <c r="E100" s="27">
        <f t="shared" si="10"/>
        <v>4.7988</v>
      </c>
      <c r="F100" s="28"/>
      <c r="G100" s="29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>
        <v>200</v>
      </c>
      <c r="BE100" s="28">
        <v>4.7988</v>
      </c>
    </row>
    <row r="101" spans="1:57" s="2" customFormat="1" ht="56.25" customHeight="1">
      <c r="A101" s="20"/>
      <c r="B101" s="21"/>
      <c r="C101" s="21">
        <v>13</v>
      </c>
      <c r="D101" s="16" t="s">
        <v>161</v>
      </c>
      <c r="E101" s="27">
        <f t="shared" si="10"/>
        <v>0.668</v>
      </c>
      <c r="F101" s="28"/>
      <c r="G101" s="29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>
        <v>0.668</v>
      </c>
    </row>
    <row r="102" spans="1:57" s="2" customFormat="1" ht="56.25" customHeight="1">
      <c r="A102" s="20"/>
      <c r="B102" s="21"/>
      <c r="C102" s="21">
        <v>14</v>
      </c>
      <c r="D102" s="16" t="s">
        <v>162</v>
      </c>
      <c r="E102" s="24">
        <f t="shared" si="10"/>
        <v>1.35445</v>
      </c>
      <c r="F102" s="28"/>
      <c r="G102" s="29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>
        <v>200</v>
      </c>
      <c r="BE102" s="28">
        <v>1.35445</v>
      </c>
    </row>
    <row r="103" spans="1:57" s="2" customFormat="1" ht="56.25" customHeight="1">
      <c r="A103" s="20"/>
      <c r="B103" s="21"/>
      <c r="C103" s="21">
        <v>15</v>
      </c>
      <c r="D103" s="16" t="s">
        <v>163</v>
      </c>
      <c r="E103" s="27">
        <f t="shared" si="10"/>
        <v>0.526</v>
      </c>
      <c r="F103" s="28"/>
      <c r="G103" s="29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>
        <v>200</v>
      </c>
      <c r="BE103" s="28">
        <v>0.526</v>
      </c>
    </row>
    <row r="104" spans="1:57" s="2" customFormat="1" ht="56.25" customHeight="1">
      <c r="A104" s="20"/>
      <c r="B104" s="21"/>
      <c r="C104" s="21">
        <v>16</v>
      </c>
      <c r="D104" s="16" t="s">
        <v>164</v>
      </c>
      <c r="E104" s="27">
        <f t="shared" si="10"/>
        <v>2.4588</v>
      </c>
      <c r="F104" s="28"/>
      <c r="G104" s="29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>
        <v>104</v>
      </c>
      <c r="BE104" s="28">
        <v>2.4588</v>
      </c>
    </row>
    <row r="105" spans="1:57" s="2" customFormat="1" ht="56.25" customHeight="1">
      <c r="A105" s="20"/>
      <c r="B105" s="21"/>
      <c r="C105" s="21"/>
      <c r="D105" s="23"/>
      <c r="E105" s="27">
        <f>SUM(E89+E90+E91+E92+E93+E94+E95+E96+E97+E98+E99+E100+E101+E102+E103+E104)</f>
        <v>26.669449999999998</v>
      </c>
      <c r="F105" s="17">
        <f aca="true" t="shared" si="11" ref="F105:L105">SUM(F89:F104)</f>
        <v>160.34</v>
      </c>
      <c r="G105" s="17">
        <f t="shared" si="11"/>
        <v>1.6034000000000002</v>
      </c>
      <c r="H105" s="17">
        <f t="shared" si="11"/>
        <v>387</v>
      </c>
      <c r="I105" s="17">
        <f t="shared" si="11"/>
        <v>1.6034000000000002</v>
      </c>
      <c r="J105" s="17">
        <f t="shared" si="11"/>
        <v>65.68</v>
      </c>
      <c r="K105" s="17">
        <f t="shared" si="11"/>
        <v>1.3136</v>
      </c>
      <c r="L105" s="17">
        <f t="shared" si="11"/>
        <v>0.6</v>
      </c>
      <c r="M105" s="17"/>
      <c r="N105" s="17"/>
      <c r="O105" s="17">
        <f>SUM(O89:O104)</f>
        <v>70.24000000000001</v>
      </c>
      <c r="P105" s="17">
        <f>SUM(P89:P104)</f>
        <v>0.3512</v>
      </c>
      <c r="Q105" s="17"/>
      <c r="R105" s="17"/>
      <c r="S105" s="17">
        <f>SUM(S89:S104)</f>
        <v>93.06</v>
      </c>
      <c r="T105" s="17">
        <f>SUM(T89:T104)</f>
        <v>2.7918</v>
      </c>
      <c r="U105" s="17">
        <f>SUM(U89:U104)</f>
        <v>0.3</v>
      </c>
      <c r="V105" s="17">
        <f>SUM(V89:V104)</f>
        <v>5.91</v>
      </c>
      <c r="W105" s="17">
        <f>SUM(W89:W104)</f>
        <v>0.3</v>
      </c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>
        <f>SUM(AN89:AN104)</f>
        <v>3</v>
      </c>
      <c r="AO105" s="17"/>
      <c r="AP105" s="17"/>
      <c r="AQ105" s="17"/>
      <c r="AR105" s="17"/>
      <c r="AS105" s="17">
        <f>SUM(AS89:AS104)</f>
        <v>2</v>
      </c>
      <c r="AT105" s="17">
        <f>SUM(AT89:AT104)</f>
        <v>3</v>
      </c>
      <c r="AU105" s="17"/>
      <c r="AV105" s="17"/>
      <c r="AW105" s="17"/>
      <c r="AX105" s="17"/>
      <c r="AY105" s="17"/>
      <c r="AZ105" s="17"/>
      <c r="BA105" s="17"/>
      <c r="BB105" s="17"/>
      <c r="BC105" s="17"/>
      <c r="BD105" s="17">
        <f>SUM(BD89:BD104)</f>
        <v>704</v>
      </c>
      <c r="BE105" s="17">
        <f>SUM(BE89:BE104)</f>
        <v>9.806049999999999</v>
      </c>
    </row>
    <row r="106" spans="1:57" s="2" customFormat="1" ht="56.25" customHeight="1">
      <c r="A106" s="20">
        <v>12</v>
      </c>
      <c r="B106" s="25" t="s">
        <v>165</v>
      </c>
      <c r="C106" s="21">
        <v>1</v>
      </c>
      <c r="D106" s="46" t="s">
        <v>166</v>
      </c>
      <c r="E106" s="27">
        <f aca="true" t="shared" si="12" ref="E106:E119">SUM(G106+I106+K106+L106+N106+P106+R106+T106+U106+W106+Z106+AB106+AD106+AE106+AF106+AG106+AH106+AI106+AJ106+AK106+AL106+AM106+AN106+AO106+AP106+AQ106+AR106+AS106+AT106+AU106+AV106+AW106+AX106+AY106+AZ106+BA106+BB106+BC106+BE106)</f>
        <v>1.4082000000000001</v>
      </c>
      <c r="F106" s="14"/>
      <c r="G106" s="8"/>
      <c r="H106" s="14"/>
      <c r="I106" s="14"/>
      <c r="J106" s="17">
        <v>55.41</v>
      </c>
      <c r="K106" s="17">
        <v>1.1082</v>
      </c>
      <c r="L106" s="17">
        <v>0.3</v>
      </c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</row>
    <row r="107" spans="1:57" s="2" customFormat="1" ht="56.25" customHeight="1">
      <c r="A107" s="20"/>
      <c r="B107" s="21"/>
      <c r="C107" s="21">
        <v>2</v>
      </c>
      <c r="D107" s="46" t="s">
        <v>167</v>
      </c>
      <c r="E107" s="27">
        <f t="shared" si="12"/>
        <v>3.42455</v>
      </c>
      <c r="F107" s="14"/>
      <c r="G107" s="8"/>
      <c r="H107" s="14"/>
      <c r="I107" s="14"/>
      <c r="J107" s="14"/>
      <c r="K107" s="14"/>
      <c r="L107" s="14"/>
      <c r="M107" s="14"/>
      <c r="N107" s="14"/>
      <c r="O107" s="17">
        <v>101.77</v>
      </c>
      <c r="P107" s="17">
        <v>0.50885</v>
      </c>
      <c r="Q107" s="14"/>
      <c r="R107" s="14"/>
      <c r="S107" s="17">
        <v>87.19</v>
      </c>
      <c r="T107" s="17">
        <v>2.6157</v>
      </c>
      <c r="U107" s="17">
        <v>0.3</v>
      </c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</row>
    <row r="108" spans="1:57" s="2" customFormat="1" ht="56.25" customHeight="1">
      <c r="A108" s="20"/>
      <c r="B108" s="21"/>
      <c r="C108" s="21">
        <v>3</v>
      </c>
      <c r="D108" s="46" t="s">
        <v>168</v>
      </c>
      <c r="E108" s="27">
        <f t="shared" si="12"/>
        <v>0.95625</v>
      </c>
      <c r="F108" s="27">
        <v>38.25</v>
      </c>
      <c r="G108" s="17">
        <v>0.3825</v>
      </c>
      <c r="H108" s="29"/>
      <c r="I108" s="17">
        <v>0.3825</v>
      </c>
      <c r="J108" s="14"/>
      <c r="K108" s="14"/>
      <c r="L108" s="14"/>
      <c r="M108" s="14"/>
      <c r="N108" s="14"/>
      <c r="O108" s="17">
        <v>38.25</v>
      </c>
      <c r="P108" s="17">
        <v>0.19125</v>
      </c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</row>
    <row r="109" spans="1:57" s="2" customFormat="1" ht="56.25" customHeight="1">
      <c r="A109" s="20"/>
      <c r="B109" s="21"/>
      <c r="C109" s="21">
        <v>4</v>
      </c>
      <c r="D109" s="46" t="s">
        <v>153</v>
      </c>
      <c r="E109" s="27">
        <f t="shared" si="12"/>
        <v>1.8967500000000002</v>
      </c>
      <c r="F109" s="27">
        <v>75.87</v>
      </c>
      <c r="G109" s="17">
        <v>0.7587</v>
      </c>
      <c r="H109" s="29"/>
      <c r="I109" s="17">
        <v>0.7587</v>
      </c>
      <c r="J109" s="14"/>
      <c r="K109" s="14"/>
      <c r="L109" s="14"/>
      <c r="M109" s="14"/>
      <c r="N109" s="14"/>
      <c r="O109" s="17">
        <v>75.87</v>
      </c>
      <c r="P109" s="17">
        <v>0.37935</v>
      </c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</row>
    <row r="110" spans="1:57" s="2" customFormat="1" ht="56.25" customHeight="1">
      <c r="A110" s="20"/>
      <c r="B110" s="21"/>
      <c r="C110" s="21">
        <v>5</v>
      </c>
      <c r="D110" s="46" t="s">
        <v>126</v>
      </c>
      <c r="E110" s="27">
        <f t="shared" si="12"/>
        <v>0.807</v>
      </c>
      <c r="F110" s="27">
        <v>32.28</v>
      </c>
      <c r="G110" s="17">
        <v>0.32280000000000003</v>
      </c>
      <c r="H110" s="29"/>
      <c r="I110" s="17">
        <v>0.32280000000000003</v>
      </c>
      <c r="J110" s="14"/>
      <c r="K110" s="14"/>
      <c r="L110" s="14"/>
      <c r="M110" s="14"/>
      <c r="N110" s="14"/>
      <c r="O110" s="17">
        <v>32.28</v>
      </c>
      <c r="P110" s="17">
        <v>0.1614</v>
      </c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</row>
    <row r="111" spans="1:57" s="2" customFormat="1" ht="56.25" customHeight="1">
      <c r="A111" s="20"/>
      <c r="B111" s="21"/>
      <c r="C111" s="21">
        <v>6</v>
      </c>
      <c r="D111" s="46" t="s">
        <v>169</v>
      </c>
      <c r="E111" s="27">
        <f t="shared" si="12"/>
        <v>1.0054</v>
      </c>
      <c r="F111" s="27">
        <v>50.27</v>
      </c>
      <c r="G111" s="17">
        <v>0.5027</v>
      </c>
      <c r="H111" s="29"/>
      <c r="I111" s="17">
        <v>0.5027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</row>
    <row r="112" spans="1:57" s="2" customFormat="1" ht="56.25" customHeight="1">
      <c r="A112" s="20"/>
      <c r="B112" s="21"/>
      <c r="C112" s="21">
        <v>7</v>
      </c>
      <c r="D112" s="46" t="s">
        <v>170</v>
      </c>
      <c r="E112" s="27">
        <f t="shared" si="12"/>
        <v>0.6286</v>
      </c>
      <c r="F112" s="27">
        <v>31.43</v>
      </c>
      <c r="G112" s="17">
        <v>0.3143</v>
      </c>
      <c r="H112" s="29"/>
      <c r="I112" s="17">
        <v>0.3143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</row>
    <row r="113" spans="1:57" s="2" customFormat="1" ht="56.25" customHeight="1">
      <c r="A113" s="20"/>
      <c r="B113" s="21"/>
      <c r="C113" s="21">
        <v>8</v>
      </c>
      <c r="D113" s="46" t="s">
        <v>171</v>
      </c>
      <c r="E113" s="27">
        <f t="shared" si="12"/>
        <v>1.0618</v>
      </c>
      <c r="F113" s="27">
        <v>53.09</v>
      </c>
      <c r="G113" s="17">
        <v>0.5309</v>
      </c>
      <c r="H113" s="29"/>
      <c r="I113" s="17">
        <v>0.5309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</row>
    <row r="114" spans="1:57" s="2" customFormat="1" ht="56.25" customHeight="1">
      <c r="A114" s="20"/>
      <c r="B114" s="21"/>
      <c r="C114" s="21">
        <v>9</v>
      </c>
      <c r="D114" s="46" t="s">
        <v>172</v>
      </c>
      <c r="E114" s="27">
        <f t="shared" si="12"/>
        <v>2</v>
      </c>
      <c r="F114" s="14"/>
      <c r="G114" s="8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51"/>
      <c r="X114" s="52" t="s">
        <v>173</v>
      </c>
      <c r="Y114" s="41">
        <v>200</v>
      </c>
      <c r="Z114" s="41">
        <v>2</v>
      </c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</row>
    <row r="115" spans="1:57" s="2" customFormat="1" ht="56.25" customHeight="1">
      <c r="A115" s="20"/>
      <c r="B115" s="21"/>
      <c r="C115" s="21">
        <v>10</v>
      </c>
      <c r="D115" s="46" t="s">
        <v>174</v>
      </c>
      <c r="E115" s="27">
        <f t="shared" si="12"/>
        <v>2</v>
      </c>
      <c r="F115" s="14"/>
      <c r="G115" s="8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51"/>
      <c r="X115" s="52" t="s">
        <v>173</v>
      </c>
      <c r="Y115" s="41">
        <v>203</v>
      </c>
      <c r="Z115" s="41">
        <v>2</v>
      </c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</row>
    <row r="116" spans="1:57" s="2" customFormat="1" ht="56.25" customHeight="1">
      <c r="A116" s="20"/>
      <c r="B116" s="21"/>
      <c r="C116" s="21">
        <v>11</v>
      </c>
      <c r="D116" s="47" t="s">
        <v>175</v>
      </c>
      <c r="E116" s="27">
        <f t="shared" si="12"/>
        <v>0.765</v>
      </c>
      <c r="F116" s="14"/>
      <c r="G116" s="8"/>
      <c r="H116" s="14"/>
      <c r="I116" s="14"/>
      <c r="J116" s="14"/>
      <c r="K116" s="14"/>
      <c r="L116" s="14"/>
      <c r="M116" s="14"/>
      <c r="N116" s="14"/>
      <c r="O116" s="14"/>
      <c r="P116" s="14"/>
      <c r="Q116" s="17">
        <v>38.25</v>
      </c>
      <c r="R116" s="17">
        <v>0.765</v>
      </c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</row>
    <row r="117" spans="1:57" s="2" customFormat="1" ht="56.25" customHeight="1">
      <c r="A117" s="20"/>
      <c r="B117" s="21"/>
      <c r="C117" s="21">
        <v>12</v>
      </c>
      <c r="D117" s="46" t="s">
        <v>176</v>
      </c>
      <c r="E117" s="27">
        <f t="shared" si="12"/>
        <v>3</v>
      </c>
      <c r="F117" s="14"/>
      <c r="G117" s="8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7">
        <v>3</v>
      </c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</row>
    <row r="118" spans="1:57" s="2" customFormat="1" ht="56.25" customHeight="1">
      <c r="A118" s="20"/>
      <c r="B118" s="21"/>
      <c r="C118" s="21">
        <v>13</v>
      </c>
      <c r="D118" s="43" t="s">
        <v>177</v>
      </c>
      <c r="E118" s="27">
        <f t="shared" si="12"/>
        <v>1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53"/>
      <c r="Z118" s="53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>
        <v>1</v>
      </c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</row>
    <row r="119" spans="1:57" s="2" customFormat="1" ht="56.25" customHeight="1">
      <c r="A119" s="20"/>
      <c r="B119" s="21"/>
      <c r="C119" s="21"/>
      <c r="D119" s="23"/>
      <c r="E119" s="27">
        <f>SUM(E106+E107+E108+E109+E110+E111+E112+E113+E114+E115+E116+E117+E118)</f>
        <v>19.95355</v>
      </c>
      <c r="F119" s="17">
        <f>SUM(F106:F118)</f>
        <v>281.19000000000005</v>
      </c>
      <c r="G119" s="17">
        <f aca="true" t="shared" si="13" ref="G119:L119">SUM(G106:G118)</f>
        <v>2.8118999999999996</v>
      </c>
      <c r="H119" s="17"/>
      <c r="I119" s="17">
        <f t="shared" si="13"/>
        <v>2.8118999999999996</v>
      </c>
      <c r="J119" s="17">
        <f t="shared" si="13"/>
        <v>55.41</v>
      </c>
      <c r="K119" s="17">
        <f t="shared" si="13"/>
        <v>1.1082</v>
      </c>
      <c r="L119" s="17">
        <f t="shared" si="13"/>
        <v>0.3</v>
      </c>
      <c r="M119" s="17"/>
      <c r="N119" s="17"/>
      <c r="O119" s="17">
        <f aca="true" t="shared" si="14" ref="M119:U119">SUM(O106:O118)</f>
        <v>248.17</v>
      </c>
      <c r="P119" s="17">
        <f t="shared" si="14"/>
        <v>1.24085</v>
      </c>
      <c r="Q119" s="17">
        <f t="shared" si="14"/>
        <v>38.25</v>
      </c>
      <c r="R119" s="17">
        <f t="shared" si="14"/>
        <v>0.765</v>
      </c>
      <c r="S119" s="17">
        <f t="shared" si="14"/>
        <v>87.19</v>
      </c>
      <c r="T119" s="17">
        <f t="shared" si="14"/>
        <v>2.6157</v>
      </c>
      <c r="U119" s="17">
        <f t="shared" si="14"/>
        <v>0.3</v>
      </c>
      <c r="V119" s="17"/>
      <c r="W119" s="17"/>
      <c r="X119" s="17"/>
      <c r="Y119" s="17">
        <f>SUM(Y106:Y118)</f>
        <v>403</v>
      </c>
      <c r="Z119" s="17">
        <f>SUM(Z106:Z118)</f>
        <v>4</v>
      </c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>
        <f>SUM(AR106:AR118)</f>
        <v>1</v>
      </c>
      <c r="AS119" s="17"/>
      <c r="AT119" s="17">
        <f>SUM(AT106:AT118)</f>
        <v>3</v>
      </c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</row>
    <row r="120" spans="1:57" s="2" customFormat="1" ht="56.25" customHeight="1">
      <c r="A120" s="20">
        <v>13</v>
      </c>
      <c r="B120" s="25" t="s">
        <v>178</v>
      </c>
      <c r="C120" s="21">
        <v>1</v>
      </c>
      <c r="D120" s="42" t="s">
        <v>179</v>
      </c>
      <c r="E120" s="27">
        <f aca="true" t="shared" si="15" ref="E120:E125">SUM(G120+I120+K120+L120+N120+P120+R120+T120+U120+W120+Z120+AB120+AD120+AE120+AF120+AG120+AH120+AI120+AJ120+AK120+AL120+AM120+AN120+AO120+AP120+AQ120+AR120+AS120+AT120+AU120+AV120+AW120+AX120+AY120+AZ120+BA120+BB120+BC120+BE120)</f>
        <v>1.0042</v>
      </c>
      <c r="F120" s="17">
        <v>40.06</v>
      </c>
      <c r="G120" s="29">
        <v>0.4006</v>
      </c>
      <c r="H120" s="17">
        <v>129</v>
      </c>
      <c r="I120" s="17">
        <v>0.4006</v>
      </c>
      <c r="J120" s="14"/>
      <c r="K120" s="14"/>
      <c r="L120" s="14"/>
      <c r="M120" s="14"/>
      <c r="N120" s="14"/>
      <c r="O120" s="17">
        <v>40.06</v>
      </c>
      <c r="P120" s="17">
        <v>0.203</v>
      </c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</row>
    <row r="121" spans="1:57" s="2" customFormat="1" ht="56.25" customHeight="1">
      <c r="A121" s="20"/>
      <c r="B121" s="21"/>
      <c r="C121" s="21">
        <v>2</v>
      </c>
      <c r="D121" s="42" t="s">
        <v>180</v>
      </c>
      <c r="E121" s="27">
        <f t="shared" si="15"/>
        <v>0.6853</v>
      </c>
      <c r="F121" s="14"/>
      <c r="G121" s="8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41">
        <v>30</v>
      </c>
      <c r="BE121" s="41">
        <v>0.6853</v>
      </c>
    </row>
    <row r="122" spans="1:57" s="2" customFormat="1" ht="56.25" customHeight="1">
      <c r="A122" s="20"/>
      <c r="B122" s="21"/>
      <c r="C122" s="21">
        <v>3</v>
      </c>
      <c r="D122" s="42" t="s">
        <v>181</v>
      </c>
      <c r="E122" s="27">
        <f t="shared" si="15"/>
        <v>2</v>
      </c>
      <c r="F122" s="14"/>
      <c r="G122" s="8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41">
        <v>2</v>
      </c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</row>
    <row r="123" spans="1:57" s="2" customFormat="1" ht="56.25" customHeight="1">
      <c r="A123" s="20"/>
      <c r="B123" s="21"/>
      <c r="C123" s="21">
        <v>4</v>
      </c>
      <c r="D123" s="42" t="s">
        <v>182</v>
      </c>
      <c r="E123" s="27">
        <f t="shared" si="15"/>
        <v>2</v>
      </c>
      <c r="F123" s="14"/>
      <c r="G123" s="8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41">
        <v>2</v>
      </c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</row>
    <row r="124" spans="1:57" s="2" customFormat="1" ht="56.25" customHeight="1">
      <c r="A124" s="20"/>
      <c r="B124" s="21"/>
      <c r="C124" s="21">
        <v>5</v>
      </c>
      <c r="D124" s="42" t="s">
        <v>183</v>
      </c>
      <c r="E124" s="27">
        <f t="shared" si="15"/>
        <v>1</v>
      </c>
      <c r="F124" s="14"/>
      <c r="G124" s="8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41">
        <v>1</v>
      </c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</row>
    <row r="125" spans="1:57" s="2" customFormat="1" ht="56.25" customHeight="1">
      <c r="A125" s="20"/>
      <c r="B125" s="21"/>
      <c r="C125" s="21"/>
      <c r="D125" s="23"/>
      <c r="E125" s="27">
        <f>SUM(E120+E121+E122+E123+E124)</f>
        <v>6.6895</v>
      </c>
      <c r="F125" s="41">
        <f>SUM(F120:F124)</f>
        <v>40.06</v>
      </c>
      <c r="G125" s="41">
        <f>SUM(G120:G124)</f>
        <v>0.4006</v>
      </c>
      <c r="H125" s="41">
        <f>SUM(H120:H124)</f>
        <v>129</v>
      </c>
      <c r="I125" s="41">
        <f>SUM(I120:I124)</f>
        <v>0.4006</v>
      </c>
      <c r="J125" s="41"/>
      <c r="K125" s="41"/>
      <c r="L125" s="41"/>
      <c r="M125" s="41"/>
      <c r="N125" s="41"/>
      <c r="O125" s="41">
        <f>SUM(O120:O124)</f>
        <v>40.06</v>
      </c>
      <c r="P125" s="41">
        <f>SUM(P120:P124)</f>
        <v>0.203</v>
      </c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>
        <f>SUM(AR120:AR124)</f>
        <v>1</v>
      </c>
      <c r="AS125" s="41">
        <f>SUM(AS120:AS124)</f>
        <v>4</v>
      </c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>
        <f>SUM(BD120:BD124)</f>
        <v>30</v>
      </c>
      <c r="BE125" s="41">
        <f>SUM(BE120:BE124)</f>
        <v>0.6853</v>
      </c>
    </row>
    <row r="126" spans="1:57" s="2" customFormat="1" ht="56.25" customHeight="1">
      <c r="A126" s="20">
        <v>14</v>
      </c>
      <c r="B126" s="25" t="s">
        <v>184</v>
      </c>
      <c r="C126" s="21">
        <v>1</v>
      </c>
      <c r="D126" s="42" t="s">
        <v>185</v>
      </c>
      <c r="E126" s="27">
        <f aca="true" t="shared" si="16" ref="E126:E147">SUM(G126+I126+K126+L126+N126+P126+R126+T126+U126+W126+Z126+AB126+AD126+AE126+AF126+AG126+AH126+AI126+AJ126+AK126+AL126+AM126+AN126+AO126+AP126+AQ126+AR126+AS126+AT126+AU126+AV126+AW126+AX126+AY126+AZ126+BA126+BB126+BC126+BE126)</f>
        <v>2.69</v>
      </c>
      <c r="F126" s="14"/>
      <c r="G126" s="8"/>
      <c r="H126" s="14"/>
      <c r="I126" s="14"/>
      <c r="J126" s="17">
        <v>119.5</v>
      </c>
      <c r="K126" s="17">
        <v>2.39</v>
      </c>
      <c r="L126" s="17">
        <v>0.3</v>
      </c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</row>
    <row r="127" spans="1:57" s="2" customFormat="1" ht="56.25" customHeight="1">
      <c r="A127" s="20"/>
      <c r="B127" s="21"/>
      <c r="C127" s="21">
        <v>2</v>
      </c>
      <c r="D127" s="42" t="s">
        <v>186</v>
      </c>
      <c r="E127" s="27">
        <f t="shared" si="16"/>
        <v>2.811</v>
      </c>
      <c r="F127" s="14"/>
      <c r="G127" s="8"/>
      <c r="H127" s="14"/>
      <c r="I127" s="14"/>
      <c r="J127" s="17">
        <v>125.55</v>
      </c>
      <c r="K127" s="17">
        <v>2.511</v>
      </c>
      <c r="L127" s="17">
        <v>0.3</v>
      </c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</row>
    <row r="128" spans="1:57" s="2" customFormat="1" ht="56.25" customHeight="1">
      <c r="A128" s="20"/>
      <c r="B128" s="21"/>
      <c r="C128" s="21">
        <v>3</v>
      </c>
      <c r="D128" s="42" t="s">
        <v>187</v>
      </c>
      <c r="E128" s="27">
        <f t="shared" si="16"/>
        <v>3</v>
      </c>
      <c r="F128" s="14"/>
      <c r="G128" s="8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41">
        <v>3</v>
      </c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</row>
    <row r="129" spans="1:57" s="2" customFormat="1" ht="56.25" customHeight="1">
      <c r="A129" s="20"/>
      <c r="B129" s="21"/>
      <c r="C129" s="21">
        <v>4</v>
      </c>
      <c r="D129" s="42" t="s">
        <v>188</v>
      </c>
      <c r="E129" s="27">
        <f t="shared" si="16"/>
        <v>3</v>
      </c>
      <c r="F129" s="14"/>
      <c r="G129" s="8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41">
        <v>3</v>
      </c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</row>
    <row r="130" spans="1:57" s="2" customFormat="1" ht="56.25" customHeight="1">
      <c r="A130" s="20"/>
      <c r="B130" s="21"/>
      <c r="C130" s="21">
        <v>5</v>
      </c>
      <c r="D130" s="42" t="s">
        <v>189</v>
      </c>
      <c r="E130" s="27">
        <f t="shared" si="16"/>
        <v>3</v>
      </c>
      <c r="F130" s="14"/>
      <c r="G130" s="8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41">
        <v>3</v>
      </c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</row>
    <row r="131" spans="1:57" s="2" customFormat="1" ht="56.25" customHeight="1">
      <c r="A131" s="20"/>
      <c r="B131" s="21"/>
      <c r="C131" s="21">
        <v>6</v>
      </c>
      <c r="D131" s="42" t="s">
        <v>190</v>
      </c>
      <c r="E131" s="27">
        <f t="shared" si="16"/>
        <v>3</v>
      </c>
      <c r="F131" s="14"/>
      <c r="G131" s="8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41">
        <v>3</v>
      </c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</row>
    <row r="132" spans="1:57" s="2" customFormat="1" ht="56.25" customHeight="1">
      <c r="A132" s="20"/>
      <c r="B132" s="21"/>
      <c r="C132" s="21">
        <v>7</v>
      </c>
      <c r="D132" s="42" t="s">
        <v>191</v>
      </c>
      <c r="E132" s="27">
        <f t="shared" si="16"/>
        <v>2</v>
      </c>
      <c r="F132" s="14"/>
      <c r="G132" s="8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41">
        <v>2</v>
      </c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</row>
    <row r="133" spans="1:57" s="2" customFormat="1" ht="56.25" customHeight="1">
      <c r="A133" s="20"/>
      <c r="B133" s="21"/>
      <c r="C133" s="21">
        <v>8</v>
      </c>
      <c r="D133" s="42" t="s">
        <v>192</v>
      </c>
      <c r="E133" s="27">
        <f t="shared" si="16"/>
        <v>2</v>
      </c>
      <c r="F133" s="14"/>
      <c r="G133" s="8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41">
        <v>2</v>
      </c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</row>
    <row r="134" spans="1:57" s="2" customFormat="1" ht="56.25" customHeight="1">
      <c r="A134" s="20"/>
      <c r="B134" s="21"/>
      <c r="C134" s="21">
        <v>9</v>
      </c>
      <c r="D134" s="42" t="s">
        <v>193</v>
      </c>
      <c r="E134" s="27">
        <f t="shared" si="16"/>
        <v>2</v>
      </c>
      <c r="F134" s="14"/>
      <c r="G134" s="8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41">
        <v>2</v>
      </c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</row>
    <row r="135" spans="1:57" s="2" customFormat="1" ht="56.25" customHeight="1">
      <c r="A135" s="20"/>
      <c r="B135" s="21"/>
      <c r="C135" s="21">
        <v>10</v>
      </c>
      <c r="D135" s="42" t="s">
        <v>194</v>
      </c>
      <c r="E135" s="27">
        <f t="shared" si="16"/>
        <v>2</v>
      </c>
      <c r="F135" s="14"/>
      <c r="G135" s="8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41">
        <v>2</v>
      </c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</row>
    <row r="136" spans="1:57" s="2" customFormat="1" ht="56.25" customHeight="1">
      <c r="A136" s="20"/>
      <c r="B136" s="21"/>
      <c r="C136" s="21">
        <v>11</v>
      </c>
      <c r="D136" s="45" t="s">
        <v>195</v>
      </c>
      <c r="E136" s="27">
        <f t="shared" si="16"/>
        <v>1</v>
      </c>
      <c r="F136" s="14"/>
      <c r="G136" s="8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41">
        <v>1</v>
      </c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</row>
    <row r="137" spans="1:57" s="2" customFormat="1" ht="56.25" customHeight="1">
      <c r="A137" s="20"/>
      <c r="B137" s="21"/>
      <c r="C137" s="21">
        <v>12</v>
      </c>
      <c r="D137" s="45" t="s">
        <v>196</v>
      </c>
      <c r="E137" s="27">
        <f t="shared" si="16"/>
        <v>1</v>
      </c>
      <c r="F137" s="14"/>
      <c r="G137" s="8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41">
        <v>1</v>
      </c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</row>
    <row r="138" spans="1:57" s="2" customFormat="1" ht="56.25" customHeight="1">
      <c r="A138" s="20"/>
      <c r="B138" s="21"/>
      <c r="C138" s="21">
        <v>13</v>
      </c>
      <c r="D138" s="45" t="s">
        <v>197</v>
      </c>
      <c r="E138" s="27">
        <f t="shared" si="16"/>
        <v>1</v>
      </c>
      <c r="F138" s="14"/>
      <c r="G138" s="8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41">
        <v>1</v>
      </c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</row>
    <row r="139" spans="1:57" s="2" customFormat="1" ht="56.25" customHeight="1">
      <c r="A139" s="20"/>
      <c r="B139" s="21"/>
      <c r="C139" s="21">
        <v>14</v>
      </c>
      <c r="D139" s="45" t="s">
        <v>198</v>
      </c>
      <c r="E139" s="27">
        <f t="shared" si="16"/>
        <v>1.011</v>
      </c>
      <c r="F139" s="17">
        <v>50.55</v>
      </c>
      <c r="G139" s="29">
        <v>0.5055</v>
      </c>
      <c r="H139" s="17"/>
      <c r="I139" s="17">
        <v>0.5055</v>
      </c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</row>
    <row r="140" spans="1:57" s="2" customFormat="1" ht="56.25" customHeight="1">
      <c r="A140" s="20"/>
      <c r="B140" s="21"/>
      <c r="C140" s="21">
        <v>15</v>
      </c>
      <c r="D140" s="45" t="s">
        <v>199</v>
      </c>
      <c r="E140" s="27">
        <f t="shared" si="16"/>
        <v>0.7012</v>
      </c>
      <c r="F140" s="17">
        <v>35.06</v>
      </c>
      <c r="G140" s="29">
        <v>0.3506</v>
      </c>
      <c r="H140" s="17"/>
      <c r="I140" s="17">
        <v>0.3506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</row>
    <row r="141" spans="1:57" s="2" customFormat="1" ht="56.25" customHeight="1">
      <c r="A141" s="20"/>
      <c r="B141" s="21"/>
      <c r="C141" s="21">
        <v>16</v>
      </c>
      <c r="D141" s="45" t="s">
        <v>200</v>
      </c>
      <c r="E141" s="27">
        <f t="shared" si="16"/>
        <v>0.6842</v>
      </c>
      <c r="F141" s="17">
        <v>34.21</v>
      </c>
      <c r="G141" s="29">
        <v>0.3421</v>
      </c>
      <c r="H141" s="17"/>
      <c r="I141" s="17">
        <v>0.3421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</row>
    <row r="142" spans="1:57" s="2" customFormat="1" ht="56.25" customHeight="1">
      <c r="A142" s="20"/>
      <c r="B142" s="21"/>
      <c r="C142" s="21">
        <v>17</v>
      </c>
      <c r="D142" s="45" t="s">
        <v>201</v>
      </c>
      <c r="E142" s="27">
        <f t="shared" si="16"/>
        <v>1.0016</v>
      </c>
      <c r="F142" s="17">
        <v>50.08</v>
      </c>
      <c r="G142" s="29">
        <v>0.5008</v>
      </c>
      <c r="H142" s="17"/>
      <c r="I142" s="17">
        <v>0.5008</v>
      </c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</row>
    <row r="143" spans="1:57" s="2" customFormat="1" ht="56.25" customHeight="1">
      <c r="A143" s="20"/>
      <c r="B143" s="21"/>
      <c r="C143" s="21">
        <v>18</v>
      </c>
      <c r="D143" s="45" t="s">
        <v>202</v>
      </c>
      <c r="E143" s="27">
        <f t="shared" si="16"/>
        <v>6</v>
      </c>
      <c r="F143" s="14"/>
      <c r="G143" s="8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41" t="s">
        <v>132</v>
      </c>
      <c r="Y143" s="41">
        <v>633</v>
      </c>
      <c r="Z143" s="41">
        <v>6</v>
      </c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</row>
    <row r="144" spans="1:57" s="2" customFormat="1" ht="56.25" customHeight="1">
      <c r="A144" s="20"/>
      <c r="B144" s="21"/>
      <c r="C144" s="21">
        <v>19</v>
      </c>
      <c r="D144" s="45" t="s">
        <v>203</v>
      </c>
      <c r="E144" s="27">
        <f t="shared" si="16"/>
        <v>10</v>
      </c>
      <c r="F144" s="14"/>
      <c r="G144" s="8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41" t="s">
        <v>204</v>
      </c>
      <c r="Y144" s="41">
        <v>53</v>
      </c>
      <c r="Z144" s="41">
        <v>10</v>
      </c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</row>
    <row r="145" spans="1:57" s="2" customFormat="1" ht="56.25" customHeight="1">
      <c r="A145" s="20"/>
      <c r="B145" s="21"/>
      <c r="C145" s="21">
        <v>20</v>
      </c>
      <c r="D145" s="45" t="s">
        <v>205</v>
      </c>
      <c r="E145" s="27">
        <f t="shared" si="16"/>
        <v>0.9</v>
      </c>
      <c r="F145" s="14"/>
      <c r="G145" s="8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60"/>
      <c r="AD145" s="61"/>
      <c r="AE145" s="17"/>
      <c r="AF145" s="28"/>
      <c r="AG145" s="28"/>
      <c r="AH145" s="28"/>
      <c r="AI145" s="28"/>
      <c r="AJ145" s="28"/>
      <c r="AK145" s="17">
        <v>0.9</v>
      </c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</row>
    <row r="146" spans="1:57" s="2" customFormat="1" ht="56.25" customHeight="1">
      <c r="A146" s="20"/>
      <c r="B146" s="21"/>
      <c r="C146" s="21">
        <v>21</v>
      </c>
      <c r="D146" s="45" t="s">
        <v>206</v>
      </c>
      <c r="E146" s="27">
        <f t="shared" si="16"/>
        <v>20</v>
      </c>
      <c r="F146" s="14"/>
      <c r="G146" s="8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7">
        <v>2</v>
      </c>
      <c r="AD146" s="17">
        <v>20</v>
      </c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</row>
    <row r="147" spans="1:57" s="2" customFormat="1" ht="56.25" customHeight="1">
      <c r="A147" s="20"/>
      <c r="B147" s="21"/>
      <c r="C147" s="21"/>
      <c r="D147" s="21"/>
      <c r="E147" s="27">
        <f>SUM(E126+E127+E128+E129+E130+E131+E132+E133+E134+E135+E136+E137+E138+E139+E140+E141+E142+E143+E144+E145+E146)</f>
        <v>68.799</v>
      </c>
      <c r="F147" s="17">
        <f>SUM(F126:F146)</f>
        <v>169.89999999999998</v>
      </c>
      <c r="G147" s="17">
        <f>SUM(G126:G146)</f>
        <v>1.6989999999999998</v>
      </c>
      <c r="H147" s="17"/>
      <c r="I147" s="17">
        <f>SUM(I126:I146)</f>
        <v>1.6989999999999998</v>
      </c>
      <c r="J147" s="17">
        <f>SUM(J126:J146)</f>
        <v>245.05</v>
      </c>
      <c r="K147" s="17">
        <f>SUM(K126:K146)</f>
        <v>4.901</v>
      </c>
      <c r="L147" s="17">
        <f>SUM(L126:L146)</f>
        <v>0.6</v>
      </c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>
        <f>SUM(Y126:Y146)</f>
        <v>686</v>
      </c>
      <c r="Z147" s="17">
        <f>SUM(Z126:Z146)</f>
        <v>16</v>
      </c>
      <c r="AA147" s="17"/>
      <c r="AB147" s="17"/>
      <c r="AC147" s="17">
        <f>SUM(AC126:AC146)</f>
        <v>2</v>
      </c>
      <c r="AD147" s="17">
        <f>SUM(AD126:AD146)</f>
        <v>20</v>
      </c>
      <c r="AE147" s="17"/>
      <c r="AF147" s="17"/>
      <c r="AG147" s="17"/>
      <c r="AH147" s="17"/>
      <c r="AI147" s="17"/>
      <c r="AJ147" s="17"/>
      <c r="AK147" s="17">
        <f>SUM(AK126:AK146)</f>
        <v>0.9</v>
      </c>
      <c r="AL147" s="17"/>
      <c r="AM147" s="17"/>
      <c r="AN147" s="17">
        <f>SUM(AN126:AN146)</f>
        <v>6</v>
      </c>
      <c r="AO147" s="17"/>
      <c r="AP147" s="17"/>
      <c r="AQ147" s="17"/>
      <c r="AR147" s="62">
        <f>SUM(AR126:AR146)</f>
        <v>3</v>
      </c>
      <c r="AS147" s="17">
        <f>SUM(AS126:AS146)</f>
        <v>8</v>
      </c>
      <c r="AT147" s="17">
        <f>SUM(AT126:AT146)</f>
        <v>6</v>
      </c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</row>
    <row r="148" spans="1:57" s="2" customFormat="1" ht="56.25" customHeight="1">
      <c r="A148" s="20">
        <v>15</v>
      </c>
      <c r="B148" s="25" t="s">
        <v>207</v>
      </c>
      <c r="C148" s="21">
        <v>1</v>
      </c>
      <c r="D148" s="45" t="s">
        <v>208</v>
      </c>
      <c r="E148" s="27">
        <f aca="true" t="shared" si="17" ref="E148:E167">SUM(G148+I148+K148+L148+N148+P148+R148+T148+U148+W148+Z148+AB148+AD148+AE148+AF148+AG148+AH148+AI148+AJ148+AK148+AL148+AM148+AN148+AO148+AP148+AQ148+AR148+AS148+AT148+AU148+AV148+AW148+AX148+AY148+AZ148+BA148+BB148+BC148+BE148)</f>
        <v>4.76</v>
      </c>
      <c r="F148" s="14"/>
      <c r="G148" s="8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41">
        <v>200</v>
      </c>
      <c r="BE148" s="41">
        <v>4.76</v>
      </c>
    </row>
    <row r="149" spans="1:57" s="2" customFormat="1" ht="56.25" customHeight="1">
      <c r="A149" s="20"/>
      <c r="B149" s="21"/>
      <c r="C149" s="21">
        <v>2</v>
      </c>
      <c r="D149" s="45" t="s">
        <v>209</v>
      </c>
      <c r="E149" s="27">
        <f t="shared" si="17"/>
        <v>1</v>
      </c>
      <c r="F149" s="14"/>
      <c r="G149" s="8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41">
        <v>1</v>
      </c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</row>
    <row r="150" spans="1:57" s="2" customFormat="1" ht="56.25" customHeight="1">
      <c r="A150" s="20"/>
      <c r="B150" s="21"/>
      <c r="C150" s="21">
        <v>3</v>
      </c>
      <c r="D150" s="45" t="s">
        <v>210</v>
      </c>
      <c r="E150" s="27">
        <f t="shared" si="17"/>
        <v>0.3</v>
      </c>
      <c r="F150" s="14"/>
      <c r="G150" s="8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41">
        <v>0.3</v>
      </c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</row>
    <row r="151" spans="1:57" s="2" customFormat="1" ht="56.25" customHeight="1">
      <c r="A151" s="20"/>
      <c r="B151" s="21"/>
      <c r="C151" s="21">
        <v>4</v>
      </c>
      <c r="D151" s="45" t="s">
        <v>211</v>
      </c>
      <c r="E151" s="27">
        <f t="shared" si="17"/>
        <v>1</v>
      </c>
      <c r="F151" s="14"/>
      <c r="G151" s="8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41">
        <v>1</v>
      </c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</row>
    <row r="152" spans="1:57" s="2" customFormat="1" ht="56.25" customHeight="1">
      <c r="A152" s="20"/>
      <c r="B152" s="21"/>
      <c r="C152" s="21">
        <v>5</v>
      </c>
      <c r="D152" s="45" t="s">
        <v>212</v>
      </c>
      <c r="E152" s="27">
        <f t="shared" si="17"/>
        <v>4.856</v>
      </c>
      <c r="F152" s="14"/>
      <c r="G152" s="8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41">
        <v>3</v>
      </c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41">
        <v>80</v>
      </c>
      <c r="BE152" s="41">
        <v>1.856</v>
      </c>
    </row>
    <row r="153" spans="1:57" s="2" customFormat="1" ht="56.25" customHeight="1">
      <c r="A153" s="20"/>
      <c r="B153" s="21"/>
      <c r="C153" s="21">
        <v>6</v>
      </c>
      <c r="D153" s="45" t="s">
        <v>213</v>
      </c>
      <c r="E153" s="27">
        <f t="shared" si="17"/>
        <v>2</v>
      </c>
      <c r="F153" s="14"/>
      <c r="G153" s="8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41">
        <v>2</v>
      </c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</row>
    <row r="154" spans="1:57" s="2" customFormat="1" ht="56.25" customHeight="1">
      <c r="A154" s="20"/>
      <c r="B154" s="21"/>
      <c r="C154" s="21">
        <v>7</v>
      </c>
      <c r="D154" s="45" t="s">
        <v>214</v>
      </c>
      <c r="E154" s="27">
        <f t="shared" si="17"/>
        <v>1</v>
      </c>
      <c r="F154" s="14"/>
      <c r="G154" s="8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41">
        <v>1</v>
      </c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</row>
    <row r="155" spans="1:57" s="2" customFormat="1" ht="56.25" customHeight="1">
      <c r="A155" s="20"/>
      <c r="B155" s="21"/>
      <c r="C155" s="21">
        <v>8</v>
      </c>
      <c r="D155" s="45" t="s">
        <v>215</v>
      </c>
      <c r="E155" s="27">
        <f t="shared" si="17"/>
        <v>1</v>
      </c>
      <c r="F155" s="14"/>
      <c r="G155" s="8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41">
        <v>1</v>
      </c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</row>
    <row r="156" spans="1:57" s="2" customFormat="1" ht="56.25" customHeight="1">
      <c r="A156" s="20"/>
      <c r="B156" s="21"/>
      <c r="C156" s="21">
        <v>9</v>
      </c>
      <c r="D156" s="45" t="s">
        <v>216</v>
      </c>
      <c r="E156" s="27">
        <f t="shared" si="17"/>
        <v>2.19</v>
      </c>
      <c r="F156" s="14"/>
      <c r="G156" s="8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41">
        <v>100</v>
      </c>
      <c r="BE156" s="41">
        <v>2.19</v>
      </c>
    </row>
    <row r="157" spans="1:57" s="2" customFormat="1" ht="56.25" customHeight="1">
      <c r="A157" s="20"/>
      <c r="B157" s="21"/>
      <c r="C157" s="21">
        <v>10</v>
      </c>
      <c r="D157" s="45" t="s">
        <v>217</v>
      </c>
      <c r="E157" s="27">
        <f t="shared" si="17"/>
        <v>1</v>
      </c>
      <c r="F157" s="14"/>
      <c r="G157" s="8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41">
        <v>1</v>
      </c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</row>
    <row r="158" spans="1:57" s="2" customFormat="1" ht="56.25" customHeight="1">
      <c r="A158" s="20"/>
      <c r="B158" s="21"/>
      <c r="C158" s="21">
        <v>11</v>
      </c>
      <c r="D158" s="45" t="s">
        <v>218</v>
      </c>
      <c r="E158" s="27">
        <f t="shared" si="17"/>
        <v>1</v>
      </c>
      <c r="F158" s="14"/>
      <c r="G158" s="8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41">
        <v>1</v>
      </c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</row>
    <row r="159" spans="1:57" s="2" customFormat="1" ht="56.25" customHeight="1">
      <c r="A159" s="20"/>
      <c r="B159" s="21"/>
      <c r="C159" s="21">
        <v>12</v>
      </c>
      <c r="D159" s="45" t="s">
        <v>219</v>
      </c>
      <c r="E159" s="27">
        <f t="shared" si="17"/>
        <v>3</v>
      </c>
      <c r="F159" s="14"/>
      <c r="G159" s="8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41">
        <v>3</v>
      </c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</row>
    <row r="160" spans="1:57" s="2" customFormat="1" ht="56.25" customHeight="1">
      <c r="A160" s="20"/>
      <c r="B160" s="21"/>
      <c r="C160" s="21">
        <v>13</v>
      </c>
      <c r="D160" s="45" t="s">
        <v>220</v>
      </c>
      <c r="E160" s="27">
        <f t="shared" si="17"/>
        <v>1</v>
      </c>
      <c r="F160" s="14"/>
      <c r="G160" s="8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41">
        <v>1</v>
      </c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</row>
    <row r="161" spans="1:57" s="2" customFormat="1" ht="56.25" customHeight="1">
      <c r="A161" s="20"/>
      <c r="B161" s="21"/>
      <c r="C161" s="21">
        <v>14</v>
      </c>
      <c r="D161" s="45" t="s">
        <v>221</v>
      </c>
      <c r="E161" s="27">
        <f t="shared" si="17"/>
        <v>2</v>
      </c>
      <c r="F161" s="14"/>
      <c r="G161" s="8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41">
        <v>2</v>
      </c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</row>
    <row r="162" spans="1:57" s="2" customFormat="1" ht="56.25" customHeight="1">
      <c r="A162" s="20"/>
      <c r="B162" s="21"/>
      <c r="C162" s="21">
        <v>15</v>
      </c>
      <c r="D162" s="45" t="s">
        <v>222</v>
      </c>
      <c r="E162" s="27">
        <f t="shared" si="17"/>
        <v>0.7426</v>
      </c>
      <c r="F162" s="17">
        <v>37.13</v>
      </c>
      <c r="G162" s="29">
        <v>0.3713</v>
      </c>
      <c r="H162" s="14"/>
      <c r="I162" s="41">
        <v>0.3713</v>
      </c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</row>
    <row r="163" spans="1:57" s="2" customFormat="1" ht="56.25" customHeight="1">
      <c r="A163" s="20"/>
      <c r="B163" s="21"/>
      <c r="C163" s="21">
        <v>16</v>
      </c>
      <c r="D163" s="45" t="s">
        <v>223</v>
      </c>
      <c r="E163" s="27">
        <f t="shared" si="17"/>
        <v>0.6884</v>
      </c>
      <c r="F163" s="17">
        <v>34.42</v>
      </c>
      <c r="G163" s="29">
        <v>0.3442</v>
      </c>
      <c r="H163" s="14"/>
      <c r="I163" s="41">
        <v>0.3442</v>
      </c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</row>
    <row r="164" spans="1:57" s="2" customFormat="1" ht="56.25" customHeight="1">
      <c r="A164" s="20"/>
      <c r="B164" s="21"/>
      <c r="C164" s="21">
        <v>17</v>
      </c>
      <c r="D164" s="45" t="s">
        <v>224</v>
      </c>
      <c r="E164" s="27">
        <f t="shared" si="17"/>
        <v>0.6672</v>
      </c>
      <c r="F164" s="17">
        <v>33.36</v>
      </c>
      <c r="G164" s="29">
        <v>0.3336</v>
      </c>
      <c r="H164" s="14"/>
      <c r="I164" s="41">
        <v>0.3336</v>
      </c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</row>
    <row r="165" spans="1:57" s="2" customFormat="1" ht="56.25" customHeight="1">
      <c r="A165" s="20"/>
      <c r="B165" s="21"/>
      <c r="C165" s="21">
        <v>18</v>
      </c>
      <c r="D165" s="45" t="s">
        <v>225</v>
      </c>
      <c r="E165" s="27">
        <f t="shared" si="17"/>
        <v>1</v>
      </c>
      <c r="F165" s="14"/>
      <c r="G165" s="8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41">
        <v>1</v>
      </c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</row>
    <row r="166" spans="1:57" s="2" customFormat="1" ht="56.25" customHeight="1">
      <c r="A166" s="20"/>
      <c r="B166" s="21"/>
      <c r="C166" s="21">
        <v>19</v>
      </c>
      <c r="D166" s="45" t="s">
        <v>226</v>
      </c>
      <c r="E166" s="27">
        <f t="shared" si="17"/>
        <v>1</v>
      </c>
      <c r="F166" s="14"/>
      <c r="G166" s="8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41">
        <v>1</v>
      </c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</row>
    <row r="167" spans="1:57" s="2" customFormat="1" ht="56.25" customHeight="1">
      <c r="A167" s="20"/>
      <c r="B167" s="21"/>
      <c r="C167" s="21"/>
      <c r="D167" s="21"/>
      <c r="E167" s="27">
        <f>SUM(E148+E149+E150+E151+E152+E153+E154+E155+E156+E157+E158+E159+E160+E161+E162+E163+E164+E165+E166)</f>
        <v>30.204200000000004</v>
      </c>
      <c r="F167" s="17">
        <f>SUM(F148:F166)</f>
        <v>104.91000000000001</v>
      </c>
      <c r="G167" s="17">
        <f>SUM(G148:G166)</f>
        <v>1.0491000000000001</v>
      </c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>
        <f>SUM(AI148:AI166)</f>
        <v>3</v>
      </c>
      <c r="AJ167" s="17"/>
      <c r="AK167" s="17">
        <f>SUM(AK148:AK166)</f>
        <v>0.3</v>
      </c>
      <c r="AL167" s="17">
        <f>SUM(AL148:AL166)</f>
        <v>1</v>
      </c>
      <c r="AM167" s="17"/>
      <c r="AN167" s="17"/>
      <c r="AO167" s="17">
        <f>SUM(AO148:AO166)</f>
        <v>3</v>
      </c>
      <c r="AP167" s="17"/>
      <c r="AQ167" s="17"/>
      <c r="AR167" s="17">
        <f>SUM(AR148:AR166)</f>
        <v>8</v>
      </c>
      <c r="AS167" s="17">
        <f>SUM(AS148:AS166)</f>
        <v>4</v>
      </c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>
        <f>SUM(BD148:BD166)</f>
        <v>380</v>
      </c>
      <c r="BE167" s="17">
        <f>SUM(BE148:BE166)</f>
        <v>8.806</v>
      </c>
    </row>
    <row r="168" spans="1:57" s="2" customFormat="1" ht="56.25" customHeight="1">
      <c r="A168" s="20">
        <v>16</v>
      </c>
      <c r="B168" s="25" t="s">
        <v>227</v>
      </c>
      <c r="C168" s="21">
        <v>1</v>
      </c>
      <c r="D168" s="45" t="s">
        <v>228</v>
      </c>
      <c r="E168" s="27">
        <f aca="true" t="shared" si="18" ref="E168:E183">SUM(G168+I168+K168+L168+N168+P168+R168+T168+U168+W168+Z168+AB168+AD168+AE168+AF168+AG168+AH168+AI168+AJ168+AK168+AL168+AM168+AN168+AO168+AP168+AQ168+AR168+AS168+AT168+AU168+AV168+AW168+AX168+AY168+AZ168+BA168+BB168+BC168+BE168)</f>
        <v>10</v>
      </c>
      <c r="F168" s="14"/>
      <c r="G168" s="8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52" t="s">
        <v>229</v>
      </c>
      <c r="Y168" s="52">
        <v>43.2</v>
      </c>
      <c r="Z168" s="52">
        <v>10</v>
      </c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</row>
    <row r="169" spans="1:57" s="2" customFormat="1" ht="56.25" customHeight="1">
      <c r="A169" s="20"/>
      <c r="B169" s="21"/>
      <c r="C169" s="21">
        <v>2</v>
      </c>
      <c r="D169" s="45" t="s">
        <v>230</v>
      </c>
      <c r="E169" s="27">
        <f t="shared" si="18"/>
        <v>9</v>
      </c>
      <c r="F169" s="14"/>
      <c r="G169" s="8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52" t="s">
        <v>229</v>
      </c>
      <c r="Y169" s="52">
        <v>31.21</v>
      </c>
      <c r="Z169" s="52">
        <v>9</v>
      </c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</row>
    <row r="170" spans="1:57" s="2" customFormat="1" ht="56.25" customHeight="1">
      <c r="A170" s="20"/>
      <c r="B170" s="21"/>
      <c r="C170" s="21">
        <v>3</v>
      </c>
      <c r="D170" s="45" t="s">
        <v>231</v>
      </c>
      <c r="E170" s="27">
        <f t="shared" si="18"/>
        <v>4.56</v>
      </c>
      <c r="F170" s="14"/>
      <c r="G170" s="8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41">
        <v>200</v>
      </c>
      <c r="BE170" s="41">
        <v>4.56</v>
      </c>
    </row>
    <row r="171" spans="1:57" s="2" customFormat="1" ht="56.25" customHeight="1">
      <c r="A171" s="20"/>
      <c r="B171" s="21"/>
      <c r="C171" s="21">
        <v>4</v>
      </c>
      <c r="D171" s="45" t="s">
        <v>232</v>
      </c>
      <c r="E171" s="27">
        <f t="shared" si="18"/>
        <v>14.399999999999999</v>
      </c>
      <c r="F171" s="14"/>
      <c r="G171" s="8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41">
        <v>0.6</v>
      </c>
      <c r="AF171" s="14"/>
      <c r="AG171" s="41">
        <v>5</v>
      </c>
      <c r="AH171" s="14"/>
      <c r="AI171" s="14"/>
      <c r="AJ171" s="14"/>
      <c r="AK171" s="14"/>
      <c r="AL171" s="14">
        <v>4</v>
      </c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41">
        <v>300</v>
      </c>
      <c r="BE171" s="41">
        <v>4.8</v>
      </c>
    </row>
    <row r="172" spans="1:57" s="2" customFormat="1" ht="56.25" customHeight="1">
      <c r="A172" s="20"/>
      <c r="B172" s="21"/>
      <c r="C172" s="21">
        <v>5</v>
      </c>
      <c r="D172" s="45" t="s">
        <v>233</v>
      </c>
      <c r="E172" s="27">
        <f t="shared" si="18"/>
        <v>1.855</v>
      </c>
      <c r="F172" s="14"/>
      <c r="G172" s="8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41">
        <v>80</v>
      </c>
      <c r="BE172" s="41">
        <v>1.855</v>
      </c>
    </row>
    <row r="173" spans="1:57" s="2" customFormat="1" ht="56.25" customHeight="1">
      <c r="A173" s="20"/>
      <c r="B173" s="21"/>
      <c r="C173" s="21">
        <v>6</v>
      </c>
      <c r="D173" s="45" t="s">
        <v>234</v>
      </c>
      <c r="E173" s="27">
        <f t="shared" si="18"/>
        <v>0.3</v>
      </c>
      <c r="F173" s="14"/>
      <c r="G173" s="8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41">
        <v>0.3</v>
      </c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</row>
    <row r="174" spans="1:57" s="2" customFormat="1" ht="56.25" customHeight="1">
      <c r="A174" s="20"/>
      <c r="B174" s="21"/>
      <c r="C174" s="21">
        <v>7</v>
      </c>
      <c r="D174" s="45" t="s">
        <v>235</v>
      </c>
      <c r="E174" s="27">
        <f t="shared" si="18"/>
        <v>1</v>
      </c>
      <c r="F174" s="14"/>
      <c r="G174" s="8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41">
        <v>1</v>
      </c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</row>
    <row r="175" spans="1:57" s="2" customFormat="1" ht="56.25" customHeight="1">
      <c r="A175" s="20"/>
      <c r="B175" s="21"/>
      <c r="C175" s="21">
        <v>8</v>
      </c>
      <c r="D175" s="45" t="s">
        <v>236</v>
      </c>
      <c r="E175" s="27">
        <f t="shared" si="18"/>
        <v>1</v>
      </c>
      <c r="F175" s="14"/>
      <c r="G175" s="8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41">
        <v>1</v>
      </c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</row>
    <row r="176" spans="1:57" s="2" customFormat="1" ht="56.25" customHeight="1">
      <c r="A176" s="20"/>
      <c r="B176" s="21"/>
      <c r="C176" s="21">
        <v>9</v>
      </c>
      <c r="D176" s="45" t="s">
        <v>237</v>
      </c>
      <c r="E176" s="27">
        <f t="shared" si="18"/>
        <v>3</v>
      </c>
      <c r="F176" s="14"/>
      <c r="G176" s="8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41">
        <v>3</v>
      </c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</row>
    <row r="177" spans="1:57" s="2" customFormat="1" ht="56.25" customHeight="1">
      <c r="A177" s="20"/>
      <c r="B177" s="21"/>
      <c r="C177" s="21">
        <v>10</v>
      </c>
      <c r="D177" s="45" t="s">
        <v>238</v>
      </c>
      <c r="E177" s="27">
        <f t="shared" si="18"/>
        <v>5.1</v>
      </c>
      <c r="F177" s="14"/>
      <c r="G177" s="8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41">
        <v>0.3</v>
      </c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41">
        <v>360</v>
      </c>
      <c r="BE177" s="41">
        <v>4.8</v>
      </c>
    </row>
    <row r="178" spans="1:57" s="2" customFormat="1" ht="56.25" customHeight="1">
      <c r="A178" s="20"/>
      <c r="B178" s="21"/>
      <c r="C178" s="21">
        <v>11</v>
      </c>
      <c r="D178" s="45" t="s">
        <v>239</v>
      </c>
      <c r="E178" s="27">
        <f t="shared" si="18"/>
        <v>3</v>
      </c>
      <c r="F178" s="14"/>
      <c r="G178" s="8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41">
        <v>3</v>
      </c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</row>
    <row r="179" spans="1:57" s="2" customFormat="1" ht="56.25" customHeight="1">
      <c r="A179" s="20"/>
      <c r="B179" s="21"/>
      <c r="C179" s="21">
        <v>12</v>
      </c>
      <c r="D179" s="45" t="s">
        <v>240</v>
      </c>
      <c r="E179" s="27">
        <f t="shared" si="18"/>
        <v>0.7596</v>
      </c>
      <c r="F179" s="41">
        <v>37.98</v>
      </c>
      <c r="G179" s="8">
        <v>0.3798</v>
      </c>
      <c r="H179" s="41"/>
      <c r="I179" s="41">
        <v>0.3798</v>
      </c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</row>
    <row r="180" spans="1:57" s="2" customFormat="1" ht="56.25" customHeight="1">
      <c r="A180" s="20"/>
      <c r="B180" s="21"/>
      <c r="C180" s="21">
        <v>13</v>
      </c>
      <c r="D180" s="45" t="s">
        <v>241</v>
      </c>
      <c r="E180" s="24">
        <f t="shared" si="18"/>
        <v>1.3258</v>
      </c>
      <c r="F180" s="50">
        <v>66.29</v>
      </c>
      <c r="G180" s="54">
        <v>0.6629</v>
      </c>
      <c r="H180" s="50"/>
      <c r="I180" s="50">
        <v>0.6629</v>
      </c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</row>
    <row r="181" spans="1:57" s="2" customFormat="1" ht="56.25" customHeight="1">
      <c r="A181" s="20"/>
      <c r="B181" s="21"/>
      <c r="C181" s="21">
        <v>14</v>
      </c>
      <c r="D181" s="45" t="s">
        <v>242</v>
      </c>
      <c r="E181" s="27">
        <f t="shared" si="18"/>
        <v>0.7478</v>
      </c>
      <c r="F181" s="41">
        <v>37.39</v>
      </c>
      <c r="G181" s="8">
        <v>0.3739</v>
      </c>
      <c r="H181" s="41"/>
      <c r="I181" s="41">
        <v>0.3739</v>
      </c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</row>
    <row r="182" spans="1:57" s="2" customFormat="1" ht="56.25" customHeight="1">
      <c r="A182" s="20"/>
      <c r="B182" s="20"/>
      <c r="C182" s="20">
        <v>15</v>
      </c>
      <c r="D182" s="45" t="s">
        <v>243</v>
      </c>
      <c r="E182" s="27">
        <f t="shared" si="18"/>
        <v>2.2292</v>
      </c>
      <c r="F182" s="41"/>
      <c r="G182" s="41"/>
      <c r="H182" s="41"/>
      <c r="I182" s="41"/>
      <c r="J182" s="41">
        <v>96.46</v>
      </c>
      <c r="K182" s="41">
        <v>1.9292</v>
      </c>
      <c r="L182" s="41">
        <v>0.3</v>
      </c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</row>
    <row r="183" spans="1:57" s="2" customFormat="1" ht="56.25" customHeight="1">
      <c r="A183" s="20"/>
      <c r="B183" s="20"/>
      <c r="C183" s="20"/>
      <c r="D183" s="20"/>
      <c r="E183" s="27">
        <f>SUM(E168+E169+E170+E171+E172+E173+E174+E175+E176+E177+E178+E179+E180+E181+E182)</f>
        <v>58.277399999999986</v>
      </c>
      <c r="F183" s="41">
        <f>SUM(F168:F181)</f>
        <v>141.66000000000003</v>
      </c>
      <c r="G183" s="41">
        <f>SUM(G168:G181)</f>
        <v>1.4165999999999999</v>
      </c>
      <c r="H183" s="41"/>
      <c r="I183" s="41">
        <f>SUM(I168:I181)</f>
        <v>1.4165999999999999</v>
      </c>
      <c r="J183" s="41">
        <f>SUM(J168:J182)</f>
        <v>96.46</v>
      </c>
      <c r="K183" s="41">
        <f>SUM(K168:K182)</f>
        <v>1.9292</v>
      </c>
      <c r="L183" s="41">
        <f>SUM(L168:L182)</f>
        <v>0.3</v>
      </c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>
        <f>SUM(Y168:Y181)</f>
        <v>74.41</v>
      </c>
      <c r="Z183" s="41">
        <f>SUM(Z168:Z181)</f>
        <v>19</v>
      </c>
      <c r="AA183" s="41"/>
      <c r="AB183" s="41"/>
      <c r="AC183" s="41"/>
      <c r="AD183" s="41"/>
      <c r="AE183" s="41">
        <f>SUM(AE168:AE181)</f>
        <v>0.8999999999999999</v>
      </c>
      <c r="AF183" s="41"/>
      <c r="AG183" s="41">
        <f>SUM(AG168:AG181)</f>
        <v>5</v>
      </c>
      <c r="AH183" s="41"/>
      <c r="AI183" s="41"/>
      <c r="AJ183" s="41"/>
      <c r="AK183" s="41">
        <f>SUM(AK168:AK181)</f>
        <v>0.3</v>
      </c>
      <c r="AL183" s="41">
        <f>SUM(AL168:AL181)</f>
        <v>4</v>
      </c>
      <c r="AM183" s="41"/>
      <c r="AN183" s="41">
        <f>SUM(AN168:AN181)</f>
        <v>6</v>
      </c>
      <c r="AO183" s="41"/>
      <c r="AP183" s="41"/>
      <c r="AQ183" s="41"/>
      <c r="AR183" s="41">
        <f>SUM(AR168:AR181)</f>
        <v>2</v>
      </c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>
        <f>SUM(BD168:BD181)</f>
        <v>940</v>
      </c>
      <c r="BE183" s="41">
        <f>SUM(BE168:BE181)</f>
        <v>16.015</v>
      </c>
    </row>
    <row r="184" spans="1:57" s="2" customFormat="1" ht="56.25" customHeight="1">
      <c r="A184" s="55" t="s">
        <v>244</v>
      </c>
      <c r="B184" s="56"/>
      <c r="C184" s="56"/>
      <c r="D184" s="57"/>
      <c r="E184" s="27">
        <f>SUM(E13+E32+E40+E46+E51+E65+E71+E79+E86+E88+E105+E119+E125+E147+E167+E183)</f>
        <v>354.24805</v>
      </c>
      <c r="F184" s="14"/>
      <c r="G184" s="8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</row>
    <row r="185" spans="1:57" ht="79.5" customHeight="1">
      <c r="A185" s="58" t="s">
        <v>245</v>
      </c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</row>
    <row r="186" ht="14.25"/>
    <row r="187" ht="14.25"/>
    <row r="188" ht="14.25">
      <c r="D188" s="59"/>
    </row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</sheetData>
  <sheetProtection/>
  <mergeCells count="79">
    <mergeCell ref="A1:C1"/>
    <mergeCell ref="A2:BE2"/>
    <mergeCell ref="A3:BE3"/>
    <mergeCell ref="F4:AB4"/>
    <mergeCell ref="AC4:AF4"/>
    <mergeCell ref="AG4:AY4"/>
    <mergeCell ref="AZ4:BE4"/>
    <mergeCell ref="F5:U5"/>
    <mergeCell ref="V5:W5"/>
    <mergeCell ref="X5:Z5"/>
    <mergeCell ref="AA5:AB5"/>
    <mergeCell ref="AC5:AF5"/>
    <mergeCell ref="AG5:AM5"/>
    <mergeCell ref="AN5:AQ5"/>
    <mergeCell ref="AR5:AU5"/>
    <mergeCell ref="AV5:AY5"/>
    <mergeCell ref="AZ5:BC5"/>
    <mergeCell ref="BD5:BE5"/>
    <mergeCell ref="F6:I6"/>
    <mergeCell ref="J6:L6"/>
    <mergeCell ref="M6:P6"/>
    <mergeCell ref="Q6:R6"/>
    <mergeCell ref="S6:U6"/>
    <mergeCell ref="V6:W6"/>
    <mergeCell ref="AA6:AB6"/>
    <mergeCell ref="AC6:AD6"/>
    <mergeCell ref="AE6:AF6"/>
    <mergeCell ref="AG6:AJ6"/>
    <mergeCell ref="AK6:AM6"/>
    <mergeCell ref="F7:G7"/>
    <mergeCell ref="H7:I7"/>
    <mergeCell ref="J7:K7"/>
    <mergeCell ref="M7:N7"/>
    <mergeCell ref="O7:P7"/>
    <mergeCell ref="Q7:R7"/>
    <mergeCell ref="S7:T7"/>
    <mergeCell ref="A184:D184"/>
    <mergeCell ref="A185:BE185"/>
    <mergeCell ref="A4:A8"/>
    <mergeCell ref="B4:B8"/>
    <mergeCell ref="C4:C8"/>
    <mergeCell ref="D4:D8"/>
    <mergeCell ref="E4:E8"/>
    <mergeCell ref="V7:V8"/>
    <mergeCell ref="W7:W8"/>
    <mergeCell ref="X6:X8"/>
    <mergeCell ref="Y6:Y8"/>
    <mergeCell ref="Z6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AX6:AX8"/>
    <mergeCell ref="AY6:AY8"/>
    <mergeCell ref="AZ6:AZ8"/>
    <mergeCell ref="BA6:BA8"/>
    <mergeCell ref="BB6:BB8"/>
    <mergeCell ref="BC6:BC8"/>
    <mergeCell ref="BD6:BD8"/>
    <mergeCell ref="BE6:BE8"/>
  </mergeCells>
  <printOptions/>
  <pageMargins left="0.25" right="0.25" top="0.75" bottom="0.75" header="0.2986111111111111" footer="0.2986111111111111"/>
  <pageSetup fitToHeight="1" fitToWidth="1" orientation="landscape" paperSize="8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ss</cp:lastModifiedBy>
  <cp:lastPrinted>2020-06-12T00:54:57Z</cp:lastPrinted>
  <dcterms:created xsi:type="dcterms:W3CDTF">2017-01-16T02:52:03Z</dcterms:created>
  <dcterms:modified xsi:type="dcterms:W3CDTF">2024-01-17T09:08:44Z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848E6FE196D64E36912CF45E25D83C08_13</vt:lpwstr>
  </property>
</Properties>
</file>