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闽清县坂东镇第二中心幼儿园 " sheetId="1" r:id="rId1"/>
  </sheets>
  <definedNames>
    <definedName name="_xlnm.Print_Area" localSheetId="0">'闽清县坂东镇第二中心幼儿园 '!$A$1:$K$35</definedName>
    <definedName name="_xlnm.Print_Titles" localSheetId="0">'闽清县坂东镇第二中心幼儿园 '!$1:$5</definedName>
  </definedNames>
  <calcPr fullCalcOnLoad="1"/>
</workbook>
</file>

<file path=xl/sharedStrings.xml><?xml version="1.0" encoding="utf-8"?>
<sst xmlns="http://schemas.openxmlformats.org/spreadsheetml/2006/main" count="63" uniqueCount="50">
  <si>
    <t>工程总概算表</t>
  </si>
  <si>
    <t>建设项目名称：闽清县坂东镇第二中心幼儿园</t>
  </si>
  <si>
    <t>序号</t>
  </si>
  <si>
    <t>工程或费用名称</t>
  </si>
  <si>
    <t>概算金额（万元）</t>
  </si>
  <si>
    <t>技术经济指标</t>
  </si>
  <si>
    <t>备注</t>
  </si>
  <si>
    <t>建筑   工程</t>
  </si>
  <si>
    <t>安装工程</t>
  </si>
  <si>
    <t>其他   费用</t>
  </si>
  <si>
    <t>合计</t>
  </si>
  <si>
    <t>单位</t>
  </si>
  <si>
    <t>数量</t>
  </si>
  <si>
    <t>单位价值</t>
  </si>
  <si>
    <t>一</t>
  </si>
  <si>
    <t>工程费用</t>
  </si>
  <si>
    <t>（一）</t>
  </si>
  <si>
    <t>上部建筑</t>
  </si>
  <si>
    <t>基础</t>
  </si>
  <si>
    <t>结构</t>
  </si>
  <si>
    <t>建筑</t>
  </si>
  <si>
    <t>室外装修</t>
  </si>
  <si>
    <t>消防</t>
  </si>
  <si>
    <t>室内给排水</t>
  </si>
  <si>
    <t>电气及照明</t>
  </si>
  <si>
    <t>上部建筑小计</t>
  </si>
  <si>
    <t>（二）</t>
  </si>
  <si>
    <t>附属工程</t>
  </si>
  <si>
    <t>附属工程小计</t>
  </si>
  <si>
    <t>工程费用小计</t>
  </si>
  <si>
    <t>二</t>
  </si>
  <si>
    <t>工程建设其他费用</t>
  </si>
  <si>
    <t>建设单位管理费</t>
  </si>
  <si>
    <t>建设工程监理费</t>
  </si>
  <si>
    <t>建设工程交易服务费</t>
  </si>
  <si>
    <t>工程造价咨询服务费</t>
  </si>
  <si>
    <t>勘察费</t>
  </si>
  <si>
    <t>设计费</t>
  </si>
  <si>
    <t>施工图预算编制费</t>
  </si>
  <si>
    <t>环境影响咨询服务费</t>
  </si>
  <si>
    <t>招标代理费</t>
  </si>
  <si>
    <t>施工图审查费</t>
  </si>
  <si>
    <t>工程建设其他费用小计</t>
  </si>
  <si>
    <t>四</t>
  </si>
  <si>
    <t>预备费</t>
  </si>
  <si>
    <t>基本预备费</t>
  </si>
  <si>
    <t>预备费小计</t>
  </si>
  <si>
    <t>工程总投资</t>
  </si>
  <si>
    <r>
      <t>m</t>
    </r>
    <r>
      <rPr>
        <vertAlign val="superscript"/>
        <sz val="9"/>
        <rFont val="宋体"/>
        <family val="0"/>
      </rPr>
      <t>2</t>
    </r>
  </si>
  <si>
    <t xml:space="preserve"> 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</si>
</sst>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.00_-;\-&quot;¥&quot;* #,##0.00_-;_-&quot;¥&quot;* &quot;-&quot;??_-;_-@_-"/>
    <numFmt numFmtId="178" formatCode="_-* #,##0_-;\-* #,##0_-;_-* &quot;-&quot;_-;_-@_-"/>
    <numFmt numFmtId="179" formatCode="_-&quot;¥&quot;* #,##0_-;\-&quot;¥&quot;* #,##0_-;_-&quot;¥&quot;* &quot;-&quot;_-;_-@_-"/>
    <numFmt numFmtId="180" formatCode="0.00_ "/>
    <numFmt numFmtId="181" formatCode="0_ "/>
  </numFmts>
  <fonts count="27">
    <font>
      <sz val="12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vertAlign val="superscript"/>
      <sz val="9"/>
      <name val="宋体"/>
      <family val="0"/>
    </font>
    <font>
      <sz val="11"/>
      <name val="宋体"/>
      <family val="0"/>
    </font>
    <font>
      <sz val="11"/>
      <color indexed="8"/>
      <name val="楷体_GB2312"/>
      <family val="0"/>
    </font>
    <font>
      <b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21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8" fillId="22" borderId="0" applyNumberFormat="0" applyBorder="0" applyAlignment="0" applyProtection="0"/>
    <xf numFmtId="0" fontId="12" fillId="16" borderId="8" applyNumberFormat="0" applyAlignment="0" applyProtection="0"/>
    <xf numFmtId="0" fontId="7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81" fontId="0" fillId="0" borderId="0" xfId="0" applyNumberFormat="1" applyFont="1" applyAlignment="1">
      <alignment vertical="center"/>
    </xf>
    <xf numFmtId="181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0" fontId="0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/>
    </xf>
    <xf numFmtId="180" fontId="22" fillId="0" borderId="10" xfId="0" applyNumberFormat="1" applyFont="1" applyBorder="1" applyAlignment="1">
      <alignment horizontal="center" vertical="center"/>
    </xf>
    <xf numFmtId="181" fontId="22" fillId="0" borderId="10" xfId="0" applyNumberFormat="1" applyFont="1" applyBorder="1" applyAlignment="1">
      <alignment horizontal="center" vertical="center"/>
    </xf>
    <xf numFmtId="180" fontId="22" fillId="0" borderId="10" xfId="0" applyNumberFormat="1" applyFont="1" applyBorder="1" applyAlignment="1">
      <alignment vertical="center"/>
    </xf>
    <xf numFmtId="0" fontId="24" fillId="0" borderId="11" xfId="0" applyFont="1" applyBorder="1" applyAlignment="1">
      <alignment horizontal="left"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1">
      <selection activeCell="L7" sqref="L7"/>
    </sheetView>
  </sheetViews>
  <sheetFormatPr defaultColWidth="9.00390625" defaultRowHeight="14.25"/>
  <cols>
    <col min="1" max="1" width="5.25390625" style="2" customWidth="1"/>
    <col min="2" max="2" width="14.625" style="0" customWidth="1"/>
    <col min="3" max="3" width="6.875" style="2" customWidth="1"/>
    <col min="4" max="4" width="6.625" style="2" customWidth="1"/>
    <col min="5" max="5" width="7.00390625" style="0" customWidth="1"/>
    <col min="6" max="7" width="7.125" style="2" customWidth="1"/>
    <col min="8" max="8" width="5.50390625" style="2" customWidth="1"/>
    <col min="9" max="9" width="5.625" style="2" customWidth="1"/>
    <col min="10" max="10" width="7.125" style="2" customWidth="1"/>
    <col min="11" max="11" width="5.25390625" style="0" customWidth="1"/>
    <col min="12" max="12" width="11.125" style="0" customWidth="1"/>
    <col min="13" max="13" width="13.375" style="0" customWidth="1"/>
  </cols>
  <sheetData>
    <row r="1" spans="1:12" ht="24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3"/>
    </row>
    <row r="2" spans="1:12" ht="22.5" customHeight="1">
      <c r="A2" s="22" t="s">
        <v>1</v>
      </c>
      <c r="B2" s="19"/>
      <c r="C2" s="18"/>
      <c r="D2" s="20"/>
      <c r="E2" s="20"/>
      <c r="F2" s="21"/>
      <c r="G2" s="21"/>
      <c r="H2" s="21"/>
      <c r="I2" s="21"/>
      <c r="J2" s="24"/>
      <c r="K2" s="24"/>
      <c r="L2" s="4"/>
    </row>
    <row r="3" spans="1:12" ht="22.5" customHeight="1">
      <c r="A3" s="25" t="s">
        <v>2</v>
      </c>
      <c r="B3" s="25" t="s">
        <v>3</v>
      </c>
      <c r="C3" s="25" t="s">
        <v>4</v>
      </c>
      <c r="D3" s="25"/>
      <c r="E3" s="25"/>
      <c r="F3" s="25"/>
      <c r="G3" s="25"/>
      <c r="H3" s="25" t="s">
        <v>5</v>
      </c>
      <c r="I3" s="25"/>
      <c r="J3" s="25"/>
      <c r="K3" s="25" t="s">
        <v>6</v>
      </c>
      <c r="L3" s="5"/>
    </row>
    <row r="4" spans="1:12" ht="40.5" customHeight="1">
      <c r="A4" s="25"/>
      <c r="B4" s="25"/>
      <c r="C4" s="12" t="s">
        <v>7</v>
      </c>
      <c r="D4" s="12" t="s">
        <v>8</v>
      </c>
      <c r="E4" s="13" t="s">
        <v>49</v>
      </c>
      <c r="F4" s="12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25"/>
      <c r="L4" s="5"/>
    </row>
    <row r="5" spans="1:12" ht="22.5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  <c r="L5" s="5"/>
    </row>
    <row r="6" spans="1:12" ht="24.75" customHeight="1">
      <c r="A6" s="11" t="s">
        <v>14</v>
      </c>
      <c r="B6" s="14" t="s">
        <v>15</v>
      </c>
      <c r="C6" s="11"/>
      <c r="D6" s="11"/>
      <c r="E6" s="14"/>
      <c r="F6" s="11"/>
      <c r="G6" s="11"/>
      <c r="H6" s="11"/>
      <c r="I6" s="11"/>
      <c r="J6" s="11"/>
      <c r="K6" s="14"/>
      <c r="L6" s="6"/>
    </row>
    <row r="7" spans="1:12" ht="24.75" customHeight="1">
      <c r="A7" s="11" t="s">
        <v>16</v>
      </c>
      <c r="B7" s="14" t="s">
        <v>17</v>
      </c>
      <c r="C7" s="11"/>
      <c r="D7" s="11"/>
      <c r="E7" s="14"/>
      <c r="F7" s="11"/>
      <c r="G7" s="11"/>
      <c r="H7" s="11"/>
      <c r="I7" s="11"/>
      <c r="J7" s="11"/>
      <c r="K7" s="14"/>
      <c r="L7" s="6"/>
    </row>
    <row r="8" spans="1:13" s="1" customFormat="1" ht="24.75" customHeight="1">
      <c r="A8" s="11">
        <v>1</v>
      </c>
      <c r="B8" s="14" t="s">
        <v>18</v>
      </c>
      <c r="C8" s="15">
        <f>G8</f>
        <v>158.13</v>
      </c>
      <c r="D8" s="15"/>
      <c r="E8" s="14"/>
      <c r="F8" s="11"/>
      <c r="G8" s="15">
        <v>158.13</v>
      </c>
      <c r="H8" s="11" t="s">
        <v>48</v>
      </c>
      <c r="I8" s="11">
        <v>4795</v>
      </c>
      <c r="J8" s="11">
        <v>267</v>
      </c>
      <c r="K8" s="14"/>
      <c r="L8" s="6"/>
      <c r="M8" s="7"/>
    </row>
    <row r="9" spans="1:13" ht="24.75" customHeight="1">
      <c r="A9" s="11">
        <v>2</v>
      </c>
      <c r="B9" s="14" t="s">
        <v>19</v>
      </c>
      <c r="C9" s="15">
        <f>G9</f>
        <v>480.35</v>
      </c>
      <c r="D9" s="15"/>
      <c r="E9" s="14"/>
      <c r="F9" s="11"/>
      <c r="G9" s="15">
        <v>480.35</v>
      </c>
      <c r="H9" s="11" t="s">
        <v>48</v>
      </c>
      <c r="I9" s="11">
        <v>4795</v>
      </c>
      <c r="J9" s="11">
        <v>856</v>
      </c>
      <c r="K9" s="14"/>
      <c r="L9" s="6"/>
      <c r="M9" s="8"/>
    </row>
    <row r="10" spans="1:13" ht="24.75" customHeight="1">
      <c r="A10" s="11">
        <v>3</v>
      </c>
      <c r="B10" s="14" t="s">
        <v>20</v>
      </c>
      <c r="C10" s="15">
        <f>G10</f>
        <v>408.5</v>
      </c>
      <c r="D10" s="15"/>
      <c r="E10" s="14"/>
      <c r="F10" s="11"/>
      <c r="G10" s="15">
        <v>408.5</v>
      </c>
      <c r="H10" s="11" t="s">
        <v>48</v>
      </c>
      <c r="I10" s="11">
        <v>4795</v>
      </c>
      <c r="J10" s="11">
        <v>761</v>
      </c>
      <c r="K10" s="14"/>
      <c r="L10" s="6"/>
      <c r="M10" s="8"/>
    </row>
    <row r="11" spans="1:13" ht="24.75" customHeight="1">
      <c r="A11" s="11">
        <v>4</v>
      </c>
      <c r="B11" s="14" t="s">
        <v>21</v>
      </c>
      <c r="C11" s="15">
        <f>G11</f>
        <v>250.35</v>
      </c>
      <c r="D11" s="15"/>
      <c r="E11" s="14"/>
      <c r="F11" s="11"/>
      <c r="G11" s="15">
        <v>250.35</v>
      </c>
      <c r="H11" s="11" t="s">
        <v>48</v>
      </c>
      <c r="I11" s="11">
        <v>4795</v>
      </c>
      <c r="J11" s="11">
        <v>283</v>
      </c>
      <c r="K11" s="14"/>
      <c r="L11" s="6"/>
      <c r="M11" s="8"/>
    </row>
    <row r="12" spans="1:13" ht="24.75" customHeight="1">
      <c r="A12" s="11">
        <v>5</v>
      </c>
      <c r="B12" s="14" t="s">
        <v>22</v>
      </c>
      <c r="C12" s="15"/>
      <c r="D12" s="15">
        <f>G12</f>
        <v>123.92</v>
      </c>
      <c r="E12" s="14"/>
      <c r="F12" s="11"/>
      <c r="G12" s="15">
        <v>123.92</v>
      </c>
      <c r="H12" s="11" t="s">
        <v>48</v>
      </c>
      <c r="I12" s="11">
        <v>4795</v>
      </c>
      <c r="J12" s="11">
        <v>321</v>
      </c>
      <c r="K12" s="14"/>
      <c r="L12" s="6"/>
      <c r="M12" s="8"/>
    </row>
    <row r="13" spans="1:13" ht="24.75" customHeight="1">
      <c r="A13" s="11">
        <v>6</v>
      </c>
      <c r="B13" s="14" t="s">
        <v>23</v>
      </c>
      <c r="C13" s="15"/>
      <c r="D13" s="15">
        <f>G13</f>
        <v>33.29</v>
      </c>
      <c r="E13" s="14"/>
      <c r="F13" s="11"/>
      <c r="G13" s="15">
        <v>33.29</v>
      </c>
      <c r="H13" s="11" t="s">
        <v>48</v>
      </c>
      <c r="I13" s="11">
        <v>4795</v>
      </c>
      <c r="J13" s="11">
        <v>132</v>
      </c>
      <c r="K13" s="14"/>
      <c r="L13" s="6"/>
      <c r="M13" s="8"/>
    </row>
    <row r="14" spans="1:13" ht="24.75" customHeight="1">
      <c r="A14" s="11">
        <v>7</v>
      </c>
      <c r="B14" s="14" t="s">
        <v>24</v>
      </c>
      <c r="C14" s="15"/>
      <c r="D14" s="15">
        <f>G14</f>
        <v>61.376</v>
      </c>
      <c r="E14" s="14"/>
      <c r="F14" s="11"/>
      <c r="G14" s="15">
        <f>I14*J14/10000</f>
        <v>61.376</v>
      </c>
      <c r="H14" s="11" t="s">
        <v>48</v>
      </c>
      <c r="I14" s="11">
        <v>4795</v>
      </c>
      <c r="J14" s="11">
        <v>128</v>
      </c>
      <c r="K14" s="14"/>
      <c r="L14" s="6"/>
      <c r="M14" s="5">
        <f>J15*I15</f>
        <v>15159160.000000002</v>
      </c>
    </row>
    <row r="15" spans="1:13" ht="24.75" customHeight="1">
      <c r="A15" s="11"/>
      <c r="B15" s="14" t="s">
        <v>25</v>
      </c>
      <c r="C15" s="15">
        <f>SUM(C8:C14)</f>
        <v>1297.33</v>
      </c>
      <c r="D15" s="15">
        <f>SUM(D12:D14)</f>
        <v>218.586</v>
      </c>
      <c r="E15" s="14"/>
      <c r="F15" s="11"/>
      <c r="G15" s="15">
        <f>SUM(G8:G14)</f>
        <v>1515.916</v>
      </c>
      <c r="H15" s="11" t="s">
        <v>48</v>
      </c>
      <c r="I15" s="11">
        <v>4795</v>
      </c>
      <c r="J15" s="16">
        <f>G15/I15*10000</f>
        <v>3161.451511991658</v>
      </c>
      <c r="K15" s="14"/>
      <c r="L15" s="6"/>
      <c r="M15" s="9">
        <f>SUM(G8:G14)</f>
        <v>1515.916</v>
      </c>
    </row>
    <row r="16" spans="1:12" ht="24.75" customHeight="1">
      <c r="A16" s="11" t="s">
        <v>26</v>
      </c>
      <c r="B16" s="14" t="s">
        <v>27</v>
      </c>
      <c r="C16" s="15"/>
      <c r="D16" s="15"/>
      <c r="E16" s="14"/>
      <c r="F16" s="11"/>
      <c r="G16" s="15"/>
      <c r="H16" s="11"/>
      <c r="I16" s="11"/>
      <c r="J16" s="11"/>
      <c r="K16" s="14"/>
      <c r="L16" s="6"/>
    </row>
    <row r="17" spans="1:13" s="1" customFormat="1" ht="24.75" customHeight="1">
      <c r="A17" s="11">
        <v>1</v>
      </c>
      <c r="B17" s="14" t="s">
        <v>27</v>
      </c>
      <c r="C17" s="15">
        <v>185.08</v>
      </c>
      <c r="D17" s="15"/>
      <c r="E17" s="14"/>
      <c r="F17" s="11"/>
      <c r="G17" s="15">
        <v>185.08</v>
      </c>
      <c r="H17" s="11"/>
      <c r="I17" s="11"/>
      <c r="J17" s="16"/>
      <c r="K17" s="14"/>
      <c r="L17" s="6"/>
      <c r="M17" s="10"/>
    </row>
    <row r="18" spans="1:12" s="1" customFormat="1" ht="24.75" customHeight="1">
      <c r="A18" s="11"/>
      <c r="B18" s="14" t="s">
        <v>28</v>
      </c>
      <c r="C18" s="15">
        <f>C17</f>
        <v>185.08</v>
      </c>
      <c r="D18" s="15"/>
      <c r="E18" s="14"/>
      <c r="F18" s="11"/>
      <c r="G18" s="15">
        <f>G17</f>
        <v>185.08</v>
      </c>
      <c r="H18" s="11" t="s">
        <v>48</v>
      </c>
      <c r="I18" s="11">
        <v>4795</v>
      </c>
      <c r="J18" s="16">
        <f>G18/I18*10000</f>
        <v>385.9854014598541</v>
      </c>
      <c r="K18" s="14"/>
      <c r="L18" s="6"/>
    </row>
    <row r="19" spans="1:12" ht="24.75" customHeight="1">
      <c r="A19" s="11"/>
      <c r="B19" s="14" t="s">
        <v>29</v>
      </c>
      <c r="C19" s="15">
        <f>C15+C18</f>
        <v>1482.4099999999999</v>
      </c>
      <c r="D19" s="15">
        <f>D15+D18</f>
        <v>218.586</v>
      </c>
      <c r="E19" s="15"/>
      <c r="F19" s="15"/>
      <c r="G19" s="15">
        <f>G15+G18</f>
        <v>1700.9959999999999</v>
      </c>
      <c r="H19" s="11" t="s">
        <v>48</v>
      </c>
      <c r="I19" s="11">
        <v>4795</v>
      </c>
      <c r="J19" s="16">
        <f>G19/I19*10000</f>
        <v>3547.4369134515114</v>
      </c>
      <c r="K19" s="14"/>
      <c r="L19" s="6"/>
    </row>
    <row r="20" spans="1:12" ht="21.75" customHeight="1">
      <c r="A20" s="11" t="s">
        <v>30</v>
      </c>
      <c r="B20" s="14" t="s">
        <v>31</v>
      </c>
      <c r="C20" s="11"/>
      <c r="D20" s="11"/>
      <c r="E20" s="14"/>
      <c r="F20" s="11"/>
      <c r="G20" s="11"/>
      <c r="H20" s="11"/>
      <c r="I20" s="11"/>
      <c r="J20" s="11"/>
      <c r="K20" s="14"/>
      <c r="L20" s="6"/>
    </row>
    <row r="21" spans="1:14" ht="21.75" customHeight="1">
      <c r="A21" s="11">
        <v>1</v>
      </c>
      <c r="B21" s="14" t="s">
        <v>32</v>
      </c>
      <c r="C21" s="11"/>
      <c r="D21" s="11"/>
      <c r="E21" s="14"/>
      <c r="F21" s="15">
        <f>N21</f>
        <v>42.5249</v>
      </c>
      <c r="G21" s="15">
        <f aca="true" t="shared" si="0" ref="G21:G31">F21</f>
        <v>42.5249</v>
      </c>
      <c r="H21" s="11"/>
      <c r="I21" s="11"/>
      <c r="J21" s="11"/>
      <c r="K21" s="14"/>
      <c r="L21" s="6"/>
      <c r="M21">
        <v>0.025</v>
      </c>
      <c r="N21">
        <f>G19*M21</f>
        <v>42.5249</v>
      </c>
    </row>
    <row r="22" spans="1:14" ht="21.75" customHeight="1">
      <c r="A22" s="11">
        <v>2</v>
      </c>
      <c r="B22" s="14" t="s">
        <v>33</v>
      </c>
      <c r="C22" s="11"/>
      <c r="D22" s="11"/>
      <c r="E22" s="14"/>
      <c r="F22" s="15">
        <v>43.41</v>
      </c>
      <c r="G22" s="15">
        <f t="shared" si="0"/>
        <v>43.41</v>
      </c>
      <c r="H22" s="11"/>
      <c r="I22" s="11"/>
      <c r="J22" s="11"/>
      <c r="K22" s="14"/>
      <c r="L22" s="6"/>
      <c r="M22">
        <v>0.0285</v>
      </c>
      <c r="N22">
        <f>G19*M22</f>
        <v>48.478386</v>
      </c>
    </row>
    <row r="23" spans="1:14" ht="21.75" customHeight="1">
      <c r="A23" s="11">
        <v>3</v>
      </c>
      <c r="B23" s="14" t="s">
        <v>34</v>
      </c>
      <c r="C23" s="11"/>
      <c r="D23" s="11"/>
      <c r="E23" s="14"/>
      <c r="F23" s="15">
        <v>17.02</v>
      </c>
      <c r="G23" s="15">
        <v>17.02</v>
      </c>
      <c r="H23" s="11"/>
      <c r="I23" s="11"/>
      <c r="J23" s="11"/>
      <c r="K23" s="14"/>
      <c r="L23" s="6"/>
      <c r="M23">
        <v>0.01</v>
      </c>
      <c r="N23">
        <f>G19*M23</f>
        <v>17.00996</v>
      </c>
    </row>
    <row r="24" spans="1:14" ht="21.75" customHeight="1">
      <c r="A24" s="11">
        <v>4</v>
      </c>
      <c r="B24" s="14" t="s">
        <v>35</v>
      </c>
      <c r="C24" s="11"/>
      <c r="D24" s="11"/>
      <c r="E24" s="14"/>
      <c r="F24" s="15">
        <f aca="true" t="shared" si="1" ref="F24:F30">N24</f>
        <v>16.329561599999998</v>
      </c>
      <c r="G24" s="15">
        <f t="shared" si="0"/>
        <v>16.329561599999998</v>
      </c>
      <c r="H24" s="11"/>
      <c r="I24" s="11"/>
      <c r="J24" s="11"/>
      <c r="K24" s="14"/>
      <c r="L24" s="6"/>
      <c r="M24">
        <f>0.0048*2</f>
        <v>0.0096</v>
      </c>
      <c r="N24">
        <f>G19*M24</f>
        <v>16.329561599999998</v>
      </c>
    </row>
    <row r="25" spans="1:14" ht="21.75" customHeight="1">
      <c r="A25" s="11">
        <v>5</v>
      </c>
      <c r="B25" s="14" t="s">
        <v>36</v>
      </c>
      <c r="C25" s="11"/>
      <c r="D25" s="11"/>
      <c r="E25" s="14"/>
      <c r="F25" s="15">
        <f t="shared" si="1"/>
        <v>13.607968</v>
      </c>
      <c r="G25" s="15">
        <f t="shared" si="0"/>
        <v>13.607968</v>
      </c>
      <c r="H25" s="11"/>
      <c r="I25" s="11"/>
      <c r="J25" s="11"/>
      <c r="K25" s="14"/>
      <c r="L25" s="6"/>
      <c r="M25">
        <v>0.008</v>
      </c>
      <c r="N25">
        <f>G19*M25</f>
        <v>13.607968</v>
      </c>
    </row>
    <row r="26" spans="1:14" ht="21.75" customHeight="1">
      <c r="A26" s="11">
        <v>6</v>
      </c>
      <c r="B26" s="14" t="s">
        <v>37</v>
      </c>
      <c r="C26" s="11"/>
      <c r="D26" s="11"/>
      <c r="E26" s="14"/>
      <c r="F26" s="15">
        <v>48.91</v>
      </c>
      <c r="G26" s="15">
        <f t="shared" si="0"/>
        <v>48.91</v>
      </c>
      <c r="H26" s="11"/>
      <c r="I26" s="11"/>
      <c r="J26" s="11"/>
      <c r="K26" s="14"/>
      <c r="L26" s="6"/>
      <c r="M26">
        <v>0.04</v>
      </c>
      <c r="N26">
        <f>G19*M26</f>
        <v>68.03984</v>
      </c>
    </row>
    <row r="27" spans="1:14" ht="21.75" customHeight="1">
      <c r="A27" s="11">
        <v>7</v>
      </c>
      <c r="B27" s="14" t="s">
        <v>38</v>
      </c>
      <c r="C27" s="11"/>
      <c r="D27" s="11"/>
      <c r="E27" s="14"/>
      <c r="F27" s="15">
        <f t="shared" si="1"/>
        <v>6.2936852</v>
      </c>
      <c r="G27" s="15">
        <f t="shared" si="0"/>
        <v>6.2936852</v>
      </c>
      <c r="H27" s="11"/>
      <c r="I27" s="11"/>
      <c r="J27" s="11"/>
      <c r="K27" s="14"/>
      <c r="L27" s="6"/>
      <c r="M27">
        <v>0.0037</v>
      </c>
      <c r="N27">
        <f>G19*M27</f>
        <v>6.2936852</v>
      </c>
    </row>
    <row r="28" spans="1:14" ht="21.75" customHeight="1">
      <c r="A28" s="11">
        <v>8</v>
      </c>
      <c r="B28" s="14" t="s">
        <v>39</v>
      </c>
      <c r="C28" s="11"/>
      <c r="D28" s="11"/>
      <c r="E28" s="14"/>
      <c r="F28" s="15">
        <f t="shared" si="1"/>
        <v>2.17727488</v>
      </c>
      <c r="G28" s="15">
        <f t="shared" si="0"/>
        <v>2.17727488</v>
      </c>
      <c r="H28" s="11"/>
      <c r="I28" s="11"/>
      <c r="J28" s="11"/>
      <c r="K28" s="14"/>
      <c r="L28" s="6"/>
      <c r="M28">
        <v>0.00128</v>
      </c>
      <c r="N28">
        <f>G19*M28</f>
        <v>2.17727488</v>
      </c>
    </row>
    <row r="29" spans="1:14" ht="21.75" customHeight="1">
      <c r="A29" s="11">
        <v>9</v>
      </c>
      <c r="B29" s="14" t="s">
        <v>40</v>
      </c>
      <c r="C29" s="11"/>
      <c r="D29" s="11"/>
      <c r="E29" s="14"/>
      <c r="F29" s="15">
        <f t="shared" si="1"/>
        <v>9.81474692</v>
      </c>
      <c r="G29" s="15">
        <f t="shared" si="0"/>
        <v>9.81474692</v>
      </c>
      <c r="H29" s="11"/>
      <c r="I29" s="11"/>
      <c r="J29" s="11"/>
      <c r="K29" s="14"/>
      <c r="L29" s="6"/>
      <c r="M29">
        <v>0.00577</v>
      </c>
      <c r="N29">
        <f>G19*M29</f>
        <v>9.81474692</v>
      </c>
    </row>
    <row r="30" spans="1:15" ht="21.75" customHeight="1">
      <c r="A30" s="11">
        <v>10</v>
      </c>
      <c r="B30" s="14" t="s">
        <v>41</v>
      </c>
      <c r="C30" s="11"/>
      <c r="D30" s="11"/>
      <c r="E30" s="14"/>
      <c r="F30" s="15">
        <f t="shared" si="1"/>
        <v>3.9122907999999996</v>
      </c>
      <c r="G30" s="15">
        <f t="shared" si="0"/>
        <v>3.9122907999999996</v>
      </c>
      <c r="H30" s="11"/>
      <c r="I30" s="11"/>
      <c r="J30" s="11"/>
      <c r="K30" s="14"/>
      <c r="L30" s="6"/>
      <c r="M30">
        <v>0.0023</v>
      </c>
      <c r="N30">
        <f>G19*M30</f>
        <v>3.9122907999999996</v>
      </c>
      <c r="O30" t="e">
        <f>#REF!*1.5</f>
        <v>#REF!</v>
      </c>
    </row>
    <row r="31" spans="1:14" ht="21.75" customHeight="1">
      <c r="A31" s="11"/>
      <c r="B31" s="14" t="s">
        <v>42</v>
      </c>
      <c r="C31" s="11"/>
      <c r="D31" s="11"/>
      <c r="E31" s="17"/>
      <c r="F31" s="15">
        <f>SUM(F21:F30)</f>
        <v>204.00042739999998</v>
      </c>
      <c r="G31" s="15">
        <f t="shared" si="0"/>
        <v>204.00042739999998</v>
      </c>
      <c r="H31" s="11" t="s">
        <v>48</v>
      </c>
      <c r="I31" s="11">
        <v>4795</v>
      </c>
      <c r="J31" s="16">
        <f>F31/I31*10000</f>
        <v>425.4440613138686</v>
      </c>
      <c r="K31" s="14"/>
      <c r="L31" s="6"/>
      <c r="N31">
        <f>SUM(N21:N30)</f>
        <v>228.1886134</v>
      </c>
    </row>
    <row r="32" spans="1:12" ht="21.75" customHeight="1">
      <c r="A32" s="11" t="s">
        <v>43</v>
      </c>
      <c r="B32" s="14" t="s">
        <v>44</v>
      </c>
      <c r="C32" s="11"/>
      <c r="D32" s="11"/>
      <c r="E32" s="17"/>
      <c r="F32" s="11"/>
      <c r="G32" s="15"/>
      <c r="H32" s="11"/>
      <c r="I32" s="11"/>
      <c r="J32" s="11"/>
      <c r="K32" s="14"/>
      <c r="L32" s="6"/>
    </row>
    <row r="33" spans="1:14" ht="21.75" customHeight="1">
      <c r="A33" s="11"/>
      <c r="B33" s="14" t="s">
        <v>45</v>
      </c>
      <c r="C33" s="11"/>
      <c r="D33" s="11"/>
      <c r="E33" s="14"/>
      <c r="F33" s="15">
        <v>50</v>
      </c>
      <c r="G33" s="15">
        <f>F33</f>
        <v>50</v>
      </c>
      <c r="H33" s="11" t="s">
        <v>48</v>
      </c>
      <c r="I33" s="11">
        <v>4795</v>
      </c>
      <c r="J33" s="16">
        <f>F33/I33*10000</f>
        <v>104.27528675703857</v>
      </c>
      <c r="K33" s="14"/>
      <c r="L33">
        <f>G19+G31</f>
        <v>1904.9964274</v>
      </c>
      <c r="M33">
        <v>0.05</v>
      </c>
      <c r="N33">
        <f>L33*M33</f>
        <v>95.24982137</v>
      </c>
    </row>
    <row r="34" spans="1:12" ht="21.75" customHeight="1">
      <c r="A34" s="11"/>
      <c r="B34" s="14" t="s">
        <v>46</v>
      </c>
      <c r="C34" s="11"/>
      <c r="D34" s="11"/>
      <c r="E34" s="14"/>
      <c r="F34" s="15">
        <f>F33</f>
        <v>50</v>
      </c>
      <c r="G34" s="15">
        <f>F34</f>
        <v>50</v>
      </c>
      <c r="H34" s="11" t="s">
        <v>48</v>
      </c>
      <c r="I34" s="11">
        <v>4795</v>
      </c>
      <c r="J34" s="16">
        <f>F34/I34*10000</f>
        <v>104.27528675703857</v>
      </c>
      <c r="K34" s="14"/>
      <c r="L34" s="6"/>
    </row>
    <row r="35" spans="1:12" ht="21.75" customHeight="1">
      <c r="A35" s="11"/>
      <c r="B35" s="14" t="s">
        <v>47</v>
      </c>
      <c r="C35" s="11">
        <v>1482.41</v>
      </c>
      <c r="D35" s="11">
        <v>218.59</v>
      </c>
      <c r="E35" s="14"/>
      <c r="F35" s="15">
        <v>254</v>
      </c>
      <c r="G35" s="15">
        <f>G34++G31+G19</f>
        <v>1954.9964274</v>
      </c>
      <c r="H35" s="11"/>
      <c r="I35" s="11"/>
      <c r="J35" s="11"/>
      <c r="K35" s="14"/>
      <c r="L35" s="6"/>
    </row>
  </sheetData>
  <sheetProtection/>
  <mergeCells count="7">
    <mergeCell ref="A1:K1"/>
    <mergeCell ref="J2:K2"/>
    <mergeCell ref="C3:G3"/>
    <mergeCell ref="H3:J3"/>
    <mergeCell ref="A3:A4"/>
    <mergeCell ref="B3:B4"/>
    <mergeCell ref="K3:K4"/>
  </mergeCells>
  <printOptions/>
  <pageMargins left="0.7" right="0.7" top="0.75" bottom="0.75" header="0.3" footer="0.3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微软授权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正版用户</dc:creator>
  <cp:keywords/>
  <dc:description/>
  <cp:lastModifiedBy>jh22jh@outlook.com</cp:lastModifiedBy>
  <cp:lastPrinted>2018-03-29T06:38:22Z</cp:lastPrinted>
  <dcterms:created xsi:type="dcterms:W3CDTF">2010-07-27T13:44:36Z</dcterms:created>
  <dcterms:modified xsi:type="dcterms:W3CDTF">2018-03-29T06:38:49Z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