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30" sheetId="1" r:id="rId1"/>
    <sheet name="31" sheetId="2" r:id="rId2"/>
    <sheet name="35" sheetId="3" r:id="rId3"/>
    <sheet name="33" sheetId="4" r:id="rId4"/>
    <sheet name="34" sheetId="5" r:id="rId5"/>
  </sheets>
  <definedNames>
    <definedName name="_xlnm.Print_Titles" localSheetId="2">'35'!$1:$3</definedName>
  </definedNames>
  <calcPr fullCalcOnLoad="1"/>
</workbook>
</file>

<file path=xl/sharedStrings.xml><?xml version="1.0" encoding="utf-8"?>
<sst xmlns="http://schemas.openxmlformats.org/spreadsheetml/2006/main" count="395" uniqueCount="260">
  <si>
    <t>序号</t>
  </si>
  <si>
    <t>工程或费用名称</t>
  </si>
  <si>
    <t>概算造价（万元）</t>
  </si>
  <si>
    <t>技术经济指标</t>
  </si>
  <si>
    <t>占总投资额（％）</t>
  </si>
  <si>
    <t>备注</t>
  </si>
  <si>
    <t>建筑工程费</t>
  </si>
  <si>
    <t>安装工程费</t>
  </si>
  <si>
    <t>设备购置费</t>
  </si>
  <si>
    <t>其他费用</t>
  </si>
  <si>
    <t>合计</t>
  </si>
  <si>
    <t>计量指标</t>
  </si>
  <si>
    <t>单位</t>
  </si>
  <si>
    <t>数量</t>
  </si>
  <si>
    <t>单位造价（元）</t>
  </si>
  <si>
    <t>一</t>
  </si>
  <si>
    <t>工程费用</t>
  </si>
  <si>
    <t>（一）</t>
  </si>
  <si>
    <t>主要工程项目</t>
  </si>
  <si>
    <t>挡墙</t>
  </si>
  <si>
    <t>体积</t>
  </si>
  <si>
    <t>m3/d</t>
  </si>
  <si>
    <t>排水沟及道路铺地</t>
  </si>
  <si>
    <t>分部小计</t>
  </si>
  <si>
    <t>二</t>
  </si>
  <si>
    <t>工程建设其他费用</t>
  </si>
  <si>
    <t>建设管理费</t>
  </si>
  <si>
    <t>建设单位管理费</t>
  </si>
  <si>
    <t>财政部财建[2016]504号</t>
  </si>
  <si>
    <t>1.2</t>
  </si>
  <si>
    <t>施工图设计审查费</t>
  </si>
  <si>
    <t>闽价服[2012]237号文</t>
  </si>
  <si>
    <t>1.3</t>
  </si>
  <si>
    <t xml:space="preserve">招标代理服务费 </t>
  </si>
  <si>
    <t>计价格[2002]1980号</t>
  </si>
  <si>
    <t>1.4</t>
  </si>
  <si>
    <t>工程造价咨询费</t>
  </si>
  <si>
    <t>闽价[2002]房457号文</t>
  </si>
  <si>
    <t>1.5</t>
  </si>
  <si>
    <t>工程监理费</t>
  </si>
  <si>
    <t>发改价格[2007]670 号</t>
  </si>
  <si>
    <t>2</t>
  </si>
  <si>
    <t>勘察设计费</t>
  </si>
  <si>
    <t>2.1</t>
  </si>
  <si>
    <t>工程勘察钻探费</t>
  </si>
  <si>
    <t>建标【2007】164号</t>
  </si>
  <si>
    <t>2.2</t>
  </si>
  <si>
    <t>工程设计费</t>
  </si>
  <si>
    <t>3</t>
  </si>
  <si>
    <t>项目建议书和可行性研究报告编制和评估费</t>
  </si>
  <si>
    <t>闽价【2000】房字422号</t>
  </si>
  <si>
    <t>4</t>
  </si>
  <si>
    <t>环境影响咨询服务费</t>
  </si>
  <si>
    <t>计价格［2002］125号</t>
  </si>
  <si>
    <t>5</t>
  </si>
  <si>
    <t>劳动安全卫生评价费</t>
  </si>
  <si>
    <t>第一部分工程费用*0.5%</t>
  </si>
  <si>
    <t>6</t>
  </si>
  <si>
    <t xml:space="preserve">建设项目前期工作咨询费用 </t>
  </si>
  <si>
    <t>闽价（2000）房字 422 号</t>
  </si>
  <si>
    <t>7</t>
  </si>
  <si>
    <t>工程保险费</t>
  </si>
  <si>
    <t>8</t>
  </si>
  <si>
    <t>场地准备及临时设施费</t>
  </si>
  <si>
    <t>第一部分工程费用*1%</t>
  </si>
  <si>
    <t>9</t>
  </si>
  <si>
    <t>其它费用</t>
  </si>
  <si>
    <t>9.1</t>
  </si>
  <si>
    <t>第一部分工程费用*0.3%</t>
  </si>
  <si>
    <t>三</t>
  </si>
  <si>
    <t>预备费用</t>
  </si>
  <si>
    <t> 基本预备费</t>
  </si>
  <si>
    <t> 价差预备费</t>
  </si>
  <si>
    <t>四</t>
  </si>
  <si>
    <t>建设投资</t>
  </si>
  <si>
    <t>五</t>
  </si>
  <si>
    <t>专项费用</t>
  </si>
  <si>
    <t>1</t>
  </si>
  <si>
    <t>建设期贷款利息</t>
  </si>
  <si>
    <t>铺底流动资金 </t>
  </si>
  <si>
    <t>六</t>
  </si>
  <si>
    <t>建设工程概算总金额</t>
  </si>
  <si>
    <t>表2：单项工程费用概算汇总表</t>
  </si>
  <si>
    <t>建设项目名称：闽清县固体填埋场工程</t>
  </si>
  <si>
    <t>单项工程名称：</t>
  </si>
  <si>
    <t>第   页  共  页</t>
  </si>
  <si>
    <t>概算造价（元）</t>
  </si>
  <si>
    <t>单位工程名称</t>
  </si>
  <si>
    <t>施工便道</t>
  </si>
  <si>
    <t>面积</t>
  </si>
  <si>
    <t>m2</t>
  </si>
  <si>
    <r>
      <t>表</t>
    </r>
    <r>
      <rPr>
        <sz val="12"/>
        <rFont val="宋体"/>
        <family val="0"/>
      </rPr>
      <t xml:space="preserve">1-3           </t>
    </r>
    <r>
      <rPr>
        <sz val="20"/>
        <rFont val="宋体"/>
        <family val="0"/>
      </rPr>
      <t>工程建设其它费用计算表</t>
    </r>
  </si>
  <si>
    <t xml:space="preserve">工程项目名称：闽清县固体填埋场工程                                                          第3页共4页              </t>
  </si>
  <si>
    <t>单位：万元</t>
  </si>
  <si>
    <t>费用计算式</t>
  </si>
  <si>
    <t>费用金额（万元）</t>
  </si>
  <si>
    <t>文号及备注</t>
  </si>
  <si>
    <t>(一)</t>
  </si>
  <si>
    <t>征地费</t>
  </si>
  <si>
    <r>
      <t>13.3</t>
    </r>
    <r>
      <rPr>
        <sz val="12"/>
        <rFont val="宋体"/>
        <family val="0"/>
      </rPr>
      <t>亩*</t>
    </r>
    <r>
      <rPr>
        <sz val="12"/>
        <rFont val="宋体"/>
        <family val="0"/>
      </rPr>
      <t>10</t>
    </r>
    <r>
      <rPr>
        <sz val="12"/>
        <rFont val="宋体"/>
        <family val="0"/>
      </rPr>
      <t>万元/亩</t>
    </r>
  </si>
  <si>
    <t>(二)</t>
  </si>
  <si>
    <t>前期三通一平</t>
  </si>
  <si>
    <t>(三)</t>
  </si>
  <si>
    <t>15+(-10000)*0.008</t>
  </si>
  <si>
    <t>20000*1.9*0.0001+(37004.86-20000)*1.6*0.0001</t>
  </si>
  <si>
    <t>招标代理费</t>
  </si>
  <si>
    <t>20.55*80%+(10131.82-5000)*0.002*80%</t>
  </si>
  <si>
    <t>计价格{2002}1980号文</t>
  </si>
  <si>
    <t>建设工程交易服务费</t>
  </si>
  <si>
    <r>
      <t>2000-3</t>
    </r>
    <r>
      <rPr>
        <sz val="12"/>
        <rFont val="宋体"/>
        <family val="0"/>
      </rPr>
      <t>000万元的收费标准为</t>
    </r>
    <r>
      <rPr>
        <sz val="12"/>
        <rFont val="宋体"/>
        <family val="0"/>
      </rPr>
      <t>6500</t>
    </r>
    <r>
      <rPr>
        <sz val="12"/>
        <rFont val="宋体"/>
        <family val="0"/>
      </rPr>
      <t>元/宗，租金1000元</t>
    </r>
  </si>
  <si>
    <t>闽价（2003）房 505 号</t>
  </si>
  <si>
    <t>工程造价咨询费(工程结算审核费)</t>
  </si>
  <si>
    <t>10131.82*0.43%*0.6+10131.82*0.32%*0.6</t>
  </si>
  <si>
    <t>181*70%+(10131.82-8000)*(218.6-181）/2000*70%</t>
  </si>
  <si>
    <t>(四)</t>
  </si>
  <si>
    <t>可行性研究编制和评估费用</t>
  </si>
  <si>
    <t>计价格［1999］1283号</t>
  </si>
  <si>
    <t>(五)</t>
  </si>
  <si>
    <t>计价格［2002］10号文件</t>
  </si>
  <si>
    <t>竣工图编制费</t>
  </si>
  <si>
    <t>设计收费×8%</t>
  </si>
  <si>
    <t>(六)</t>
  </si>
  <si>
    <t>(七)</t>
  </si>
  <si>
    <t>（八）</t>
  </si>
  <si>
    <r>
      <t>闽价（2000）房字</t>
    </r>
    <r>
      <rPr>
        <sz val="10"/>
        <rFont val="宋体"/>
        <family val="0"/>
      </rPr>
      <t xml:space="preserve"> 422 号</t>
    </r>
  </si>
  <si>
    <t>10131.82×0.3%</t>
  </si>
  <si>
    <t>(九)</t>
  </si>
  <si>
    <t>10131.82*0.5%</t>
  </si>
  <si>
    <t>(十)</t>
  </si>
  <si>
    <t>土地测绘费桩基检测控制点检测等</t>
  </si>
  <si>
    <t>37004.86*11/10000</t>
  </si>
  <si>
    <t>排污费</t>
  </si>
  <si>
    <t>37004.86*3/10000</t>
  </si>
  <si>
    <t>防雷审核费</t>
  </si>
  <si>
    <t>37004.86*1/10000</t>
  </si>
  <si>
    <t>房产测量费</t>
  </si>
  <si>
    <r>
      <t>3</t>
    </r>
    <r>
      <rPr>
        <sz val="12"/>
        <rFont val="宋体"/>
        <family val="0"/>
      </rPr>
      <t>7004.86</t>
    </r>
    <r>
      <rPr>
        <sz val="12"/>
        <rFont val="宋体"/>
        <family val="0"/>
      </rPr>
      <t>*1/1000</t>
    </r>
  </si>
  <si>
    <t>燃气开户费</t>
  </si>
  <si>
    <t>286户*2800</t>
  </si>
  <si>
    <t>总   计：</t>
  </si>
  <si>
    <t>表4 主要材料数量汇总表</t>
  </si>
  <si>
    <t>第  页  共 页</t>
  </si>
  <si>
    <t>编号</t>
  </si>
  <si>
    <t>材料名称</t>
  </si>
  <si>
    <t>规格、型号
等特殊要求</t>
  </si>
  <si>
    <t>材料数量</t>
  </si>
  <si>
    <t>单项工程</t>
  </si>
  <si>
    <t>01010260</t>
  </si>
  <si>
    <t>螺纹钢筋</t>
  </si>
  <si>
    <t>HRB400Φ16</t>
  </si>
  <si>
    <t>t</t>
  </si>
  <si>
    <t>01090270</t>
  </si>
  <si>
    <t>圆钢</t>
  </si>
  <si>
    <t>Φ8</t>
  </si>
  <si>
    <t>02090050</t>
  </si>
  <si>
    <t>塑料薄膜</t>
  </si>
  <si>
    <t/>
  </si>
  <si>
    <t>02190001</t>
  </si>
  <si>
    <t>尼龙帽</t>
  </si>
  <si>
    <t>个</t>
  </si>
  <si>
    <t>02270100</t>
  </si>
  <si>
    <t>土工布</t>
  </si>
  <si>
    <t>02270110</t>
  </si>
  <si>
    <t>300G</t>
  </si>
  <si>
    <t>03010440</t>
  </si>
  <si>
    <t>铁钉</t>
  </si>
  <si>
    <t>kg</t>
  </si>
  <si>
    <t>03010550</t>
  </si>
  <si>
    <t>圆钉</t>
  </si>
  <si>
    <t>03014950</t>
  </si>
  <si>
    <t>拉杆螺栓</t>
  </si>
  <si>
    <t>10</t>
  </si>
  <si>
    <t>03130370</t>
  </si>
  <si>
    <t>电焊条</t>
  </si>
  <si>
    <t>结422Φ3.2</t>
  </si>
  <si>
    <t>11</t>
  </si>
  <si>
    <t>03210610</t>
  </si>
  <si>
    <t>零星卡具</t>
  </si>
  <si>
    <t>12</t>
  </si>
  <si>
    <t>04010001</t>
  </si>
  <si>
    <t>水泥</t>
  </si>
  <si>
    <t>32.5</t>
  </si>
  <si>
    <t>13</t>
  </si>
  <si>
    <t>04010170</t>
  </si>
  <si>
    <t>散装水泥</t>
  </si>
  <si>
    <t>42.5</t>
  </si>
  <si>
    <t>14</t>
  </si>
  <si>
    <t>04030230</t>
  </si>
  <si>
    <t>净干砂（机制砂）</t>
  </si>
  <si>
    <t>m3</t>
  </si>
  <si>
    <t>15</t>
  </si>
  <si>
    <t>04050150</t>
  </si>
  <si>
    <t>砾石</t>
  </si>
  <si>
    <t>Φ5-40</t>
  </si>
  <si>
    <t>16</t>
  </si>
  <si>
    <t>04050210</t>
  </si>
  <si>
    <t>碎石</t>
  </si>
  <si>
    <t>Φ5-16</t>
  </si>
  <si>
    <t>17</t>
  </si>
  <si>
    <t>04050220</t>
  </si>
  <si>
    <t>Φ5-20</t>
  </si>
  <si>
    <t>18</t>
  </si>
  <si>
    <t>04050240</t>
  </si>
  <si>
    <t>Φ5-31.5</t>
  </si>
  <si>
    <t>19</t>
  </si>
  <si>
    <t>04050290</t>
  </si>
  <si>
    <t>Φ20-40</t>
  </si>
  <si>
    <t>20</t>
  </si>
  <si>
    <t>04070040</t>
  </si>
  <si>
    <t>石屑</t>
  </si>
  <si>
    <t>21</t>
  </si>
  <si>
    <t>04090030</t>
  </si>
  <si>
    <t>粉煤灰</t>
  </si>
  <si>
    <t>Ⅱ级</t>
  </si>
  <si>
    <t>22</t>
  </si>
  <si>
    <t>04110200</t>
  </si>
  <si>
    <t>片石</t>
  </si>
  <si>
    <t>23</t>
  </si>
  <si>
    <t>04110390</t>
  </si>
  <si>
    <t>毛石</t>
  </si>
  <si>
    <t>综合</t>
  </si>
  <si>
    <t>24</t>
  </si>
  <si>
    <t>13350210</t>
  </si>
  <si>
    <t>模板嵌缝料</t>
  </si>
  <si>
    <t>25</t>
  </si>
  <si>
    <t>14350570</t>
  </si>
  <si>
    <t>脱模剂</t>
  </si>
  <si>
    <t>26</t>
  </si>
  <si>
    <t>14351100</t>
  </si>
  <si>
    <t>减水剂</t>
  </si>
  <si>
    <t>WR-S</t>
  </si>
  <si>
    <t>27</t>
  </si>
  <si>
    <t>17253690</t>
  </si>
  <si>
    <t>PVC-U排水管</t>
  </si>
  <si>
    <t>Φ50</t>
  </si>
  <si>
    <t>m</t>
  </si>
  <si>
    <t>28</t>
  </si>
  <si>
    <t>34110001</t>
  </si>
  <si>
    <t>木柴</t>
  </si>
  <si>
    <t>29</t>
  </si>
  <si>
    <t>34110030</t>
  </si>
  <si>
    <t>电</t>
  </si>
  <si>
    <t>kW·h</t>
  </si>
  <si>
    <t>30</t>
  </si>
  <si>
    <t>34110050</t>
  </si>
  <si>
    <t>煤</t>
  </si>
  <si>
    <t>31</t>
  </si>
  <si>
    <t>34110080</t>
  </si>
  <si>
    <t>水</t>
  </si>
  <si>
    <t xml:space="preserve"> </t>
  </si>
  <si>
    <t>审核： </t>
  </si>
  <si>
    <t>核对：  </t>
  </si>
  <si>
    <t>表5 主要工程项目数量汇总表</t>
  </si>
  <si>
    <t xml:space="preserve">建设项目名称：闽清县固体填埋场工程            </t>
  </si>
  <si>
    <t>工程项目名称</t>
  </si>
  <si>
    <t>4204.15m3</t>
  </si>
  <si>
    <t>排水沟</t>
  </si>
  <si>
    <t>432.6m3</t>
  </si>
  <si>
    <t>工程总概算表</t>
  </si>
  <si>
    <t>项目名称：闽清县固废填埋场工程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</si>
</sst>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00_);[Red]\(0.0000000\)"/>
    <numFmt numFmtId="179" formatCode="0.0000000000_);[Red]\(0.00000000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8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1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0" fillId="32" borderId="8" applyNumberFormat="0" applyFon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right" vertical="center" wrapText="1" shrinkToFit="1"/>
    </xf>
    <xf numFmtId="176" fontId="6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0" fillId="0" borderId="0" xfId="40">
      <alignment/>
      <protection/>
    </xf>
    <xf numFmtId="0" fontId="0" fillId="0" borderId="0" xfId="40" applyFont="1" applyFill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0" fontId="0" fillId="0" borderId="13" xfId="40" applyFont="1" applyFill="1" applyBorder="1" applyAlignment="1" applyProtection="1">
      <alignment horizontal="center" vertical="center" wrapText="1"/>
      <protection locked="0"/>
    </xf>
    <xf numFmtId="0" fontId="0" fillId="0" borderId="13" xfId="40" applyFont="1" applyFill="1" applyBorder="1" applyAlignment="1" applyProtection="1">
      <alignment horizontal="center" vertical="center"/>
      <protection locked="0"/>
    </xf>
    <xf numFmtId="0" fontId="0" fillId="0" borderId="13" xfId="40" applyFont="1" applyFill="1" applyBorder="1" applyAlignment="1" applyProtection="1">
      <alignment horizontal="center" vertical="center" shrinkToFit="1"/>
      <protection locked="0"/>
    </xf>
    <xf numFmtId="0" fontId="0" fillId="33" borderId="9" xfId="40" applyFont="1" applyFill="1" applyBorder="1" applyAlignment="1">
      <alignment horizontal="center" vertical="center"/>
      <protection/>
    </xf>
    <xf numFmtId="0" fontId="0" fillId="33" borderId="9" xfId="40" applyFont="1" applyFill="1" applyBorder="1" applyAlignment="1" applyProtection="1">
      <alignment vertical="center" shrinkToFit="1"/>
      <protection locked="0"/>
    </xf>
    <xf numFmtId="2" fontId="0" fillId="33" borderId="9" xfId="40" applyNumberFormat="1" applyFill="1" applyBorder="1" applyAlignment="1" applyProtection="1">
      <alignment horizontal="left" vertical="center" shrinkToFit="1"/>
      <protection locked="0"/>
    </xf>
    <xf numFmtId="2" fontId="0" fillId="33" borderId="9" xfId="40" applyNumberFormat="1" applyFont="1" applyFill="1" applyBorder="1" applyAlignment="1" applyProtection="1">
      <alignment horizontal="right" vertical="center"/>
      <protection locked="0"/>
    </xf>
    <xf numFmtId="2" fontId="0" fillId="33" borderId="9" xfId="40" applyNumberFormat="1" applyFont="1" applyFill="1" applyBorder="1" applyAlignment="1">
      <alignment horizontal="center" vertical="center"/>
      <protection/>
    </xf>
    <xf numFmtId="2" fontId="0" fillId="33" borderId="9" xfId="40" applyNumberFormat="1" applyFont="1" applyFill="1" applyBorder="1" applyAlignment="1" applyProtection="1">
      <alignment horizontal="left" vertical="center" shrinkToFit="1"/>
      <protection locked="0"/>
    </xf>
    <xf numFmtId="0" fontId="0" fillId="33" borderId="9" xfId="40" applyFont="1" applyFill="1" applyBorder="1" applyAlignment="1" applyProtection="1">
      <alignment horizontal="center" vertical="center" shrinkToFit="1"/>
      <protection locked="0"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 applyProtection="1">
      <alignment vertical="center" shrinkToFit="1"/>
      <protection locked="0"/>
    </xf>
    <xf numFmtId="2" fontId="0" fillId="0" borderId="9" xfId="40" applyNumberFormat="1" applyFont="1" applyFill="1" applyBorder="1" applyAlignment="1" applyProtection="1">
      <alignment horizontal="left" vertical="center" shrinkToFit="1"/>
      <protection locked="0"/>
    </xf>
    <xf numFmtId="2" fontId="8" fillId="0" borderId="9" xfId="40" applyNumberFormat="1" applyFont="1" applyFill="1" applyBorder="1" applyAlignment="1" applyProtection="1">
      <alignment horizontal="right" vertical="center" shrinkToFit="1"/>
      <protection locked="0"/>
    </xf>
    <xf numFmtId="2" fontId="0" fillId="0" borderId="9" xfId="40" applyNumberFormat="1" applyFont="1" applyFill="1" applyBorder="1" applyAlignment="1">
      <alignment horizontal="left" vertical="center"/>
      <protection/>
    </xf>
    <xf numFmtId="177" fontId="0" fillId="0" borderId="0" xfId="40" applyNumberFormat="1" applyFont="1" applyFill="1">
      <alignment/>
      <protection/>
    </xf>
    <xf numFmtId="2" fontId="0" fillId="0" borderId="9" xfId="40" applyNumberFormat="1" applyFill="1" applyBorder="1" applyAlignment="1" applyProtection="1">
      <alignment horizontal="left" vertical="center" wrapText="1"/>
      <protection locked="0"/>
    </xf>
    <xf numFmtId="2" fontId="8" fillId="0" borderId="9" xfId="40" applyNumberFormat="1" applyFont="1" applyFill="1" applyBorder="1" applyAlignment="1" applyProtection="1">
      <alignment horizontal="right" vertical="center" wrapText="1"/>
      <protection locked="0"/>
    </xf>
    <xf numFmtId="2" fontId="0" fillId="0" borderId="9" xfId="40" applyNumberFormat="1" applyFont="1" applyFill="1" applyBorder="1" applyAlignment="1" applyProtection="1">
      <alignment horizontal="right" vertical="center" wrapText="1"/>
      <protection locked="0"/>
    </xf>
    <xf numFmtId="1" fontId="0" fillId="0" borderId="9" xfId="40" applyNumberFormat="1" applyFont="1" applyFill="1" applyBorder="1" applyAlignment="1" applyProtection="1">
      <alignment horizontal="left" vertical="center" shrinkToFit="1"/>
      <protection locked="0"/>
    </xf>
    <xf numFmtId="2" fontId="8" fillId="0" borderId="9" xfId="40" applyNumberFormat="1" applyFont="1" applyFill="1" applyBorder="1" applyAlignment="1" applyProtection="1">
      <alignment horizontal="right" vertical="center"/>
      <protection locked="0"/>
    </xf>
    <xf numFmtId="0" fontId="0" fillId="33" borderId="9" xfId="40" applyFont="1" applyFill="1" applyBorder="1" applyAlignment="1" applyProtection="1">
      <alignment vertical="center"/>
      <protection locked="0"/>
    </xf>
    <xf numFmtId="2" fontId="0" fillId="33" borderId="9" xfId="40" applyNumberFormat="1" applyFont="1" applyFill="1" applyBorder="1" applyAlignment="1" applyProtection="1">
      <alignment horizontal="left" vertical="center" wrapText="1"/>
      <protection locked="0"/>
    </xf>
    <xf numFmtId="2" fontId="8" fillId="33" borderId="9" xfId="40" applyNumberFormat="1" applyFont="1" applyFill="1" applyBorder="1" applyAlignment="1" applyProtection="1">
      <alignment horizontal="right" vertical="center" wrapText="1"/>
      <protection locked="0"/>
    </xf>
    <xf numFmtId="2" fontId="0" fillId="33" borderId="9" xfId="40" applyNumberFormat="1" applyFont="1" applyFill="1" applyBorder="1" applyAlignment="1">
      <alignment horizontal="left" vertical="center"/>
      <protection/>
    </xf>
    <xf numFmtId="0" fontId="0" fillId="0" borderId="9" xfId="40" applyFont="1" applyFill="1" applyBorder="1" applyAlignment="1" applyProtection="1">
      <alignment vertical="center"/>
      <protection locked="0"/>
    </xf>
    <xf numFmtId="2" fontId="0" fillId="0" borderId="9" xfId="40" applyNumberFormat="1" applyFill="1" applyBorder="1" applyAlignment="1" applyProtection="1">
      <alignment horizontal="left" vertical="center"/>
      <protection locked="0"/>
    </xf>
    <xf numFmtId="2" fontId="0" fillId="0" borderId="9" xfId="40" applyNumberFormat="1" applyFont="1" applyFill="1" applyBorder="1" applyAlignment="1" applyProtection="1">
      <alignment horizontal="left" vertical="center" wrapText="1"/>
      <protection locked="0"/>
    </xf>
    <xf numFmtId="2" fontId="0" fillId="0" borderId="9" xfId="40" applyNumberFormat="1" applyFont="1" applyFill="1" applyBorder="1" applyAlignment="1" applyProtection="1">
      <alignment horizontal="right" vertical="center"/>
      <protection locked="0"/>
    </xf>
    <xf numFmtId="2" fontId="8" fillId="33" borderId="9" xfId="40" applyNumberFormat="1" applyFont="1" applyFill="1" applyBorder="1" applyAlignment="1" applyProtection="1">
      <alignment horizontal="right" vertical="center"/>
      <protection locked="0"/>
    </xf>
    <xf numFmtId="1" fontId="0" fillId="33" borderId="9" xfId="40" applyNumberFormat="1" applyFont="1" applyFill="1" applyBorder="1" applyAlignment="1" applyProtection="1">
      <alignment horizontal="right" vertical="center"/>
      <protection locked="0"/>
    </xf>
    <xf numFmtId="0" fontId="0" fillId="33" borderId="9" xfId="40" applyFont="1" applyFill="1" applyBorder="1" applyAlignment="1" applyProtection="1">
      <alignment horizontal="center" shrinkToFit="1"/>
      <protection locked="0"/>
    </xf>
    <xf numFmtId="0" fontId="0" fillId="33" borderId="9" xfId="40" applyFont="1" applyFill="1" applyBorder="1" applyAlignment="1" applyProtection="1">
      <alignment horizontal="center"/>
      <protection locked="0"/>
    </xf>
    <xf numFmtId="2" fontId="0" fillId="33" borderId="9" xfId="40" applyNumberFormat="1" applyFont="1" applyFill="1" applyBorder="1" applyAlignment="1" applyProtection="1">
      <alignment horizontal="right"/>
      <protection locked="0"/>
    </xf>
    <xf numFmtId="2" fontId="0" fillId="33" borderId="9" xfId="40" applyNumberFormat="1" applyFont="1" applyFill="1" applyBorder="1" applyAlignment="1">
      <alignment horizontal="left"/>
      <protection/>
    </xf>
    <xf numFmtId="178" fontId="0" fillId="0" borderId="0" xfId="40" applyNumberFormat="1" applyFont="1" applyFill="1">
      <alignment/>
      <protection/>
    </xf>
    <xf numFmtId="0" fontId="9" fillId="0" borderId="0" xfId="40" applyFont="1" applyFill="1" applyBorder="1" applyAlignment="1" applyProtection="1">
      <alignment horizontal="center" shrinkToFit="1"/>
      <protection locked="0"/>
    </xf>
    <xf numFmtId="0" fontId="10" fillId="0" borderId="0" xfId="40" applyFont="1" applyFill="1" applyBorder="1" applyProtection="1">
      <alignment/>
      <protection locked="0"/>
    </xf>
    <xf numFmtId="2" fontId="9" fillId="0" borderId="0" xfId="40" applyNumberFormat="1" applyFont="1" applyFill="1" applyBorder="1" applyAlignment="1" applyProtection="1">
      <alignment horizontal="right"/>
      <protection locked="0"/>
    </xf>
    <xf numFmtId="2" fontId="0" fillId="0" borderId="0" xfId="40" applyNumberFormat="1" applyFont="1" applyFill="1" applyBorder="1" applyAlignment="1">
      <alignment horizontal="left"/>
      <protection/>
    </xf>
    <xf numFmtId="0" fontId="0" fillId="0" borderId="0" xfId="40" applyFont="1" applyFill="1" applyAlignment="1">
      <alignment horizontal="center"/>
      <protection/>
    </xf>
    <xf numFmtId="2" fontId="0" fillId="0" borderId="0" xfId="40" applyNumberFormat="1" applyFont="1" applyFill="1" applyAlignment="1">
      <alignment horizontal="right"/>
      <protection/>
    </xf>
    <xf numFmtId="0" fontId="0" fillId="0" borderId="0" xfId="40" applyFont="1" applyFill="1" applyAlignment="1">
      <alignment horizontal="left"/>
      <protection/>
    </xf>
    <xf numFmtId="179" fontId="0" fillId="0" borderId="0" xfId="40" applyNumberFormat="1" applyFont="1" applyFill="1">
      <alignment/>
      <protection/>
    </xf>
    <xf numFmtId="2" fontId="0" fillId="0" borderId="0" xfId="40" applyNumberFormat="1" applyFont="1" applyFill="1" applyAlignment="1">
      <alignment/>
      <protection/>
    </xf>
    <xf numFmtId="0" fontId="0" fillId="0" borderId="0" xfId="40" applyFont="1">
      <alignment/>
      <protection/>
    </xf>
    <xf numFmtId="0" fontId="11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176" fontId="0" fillId="0" borderId="0" xfId="4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vertical="center"/>
      <protection/>
    </xf>
    <xf numFmtId="0" fontId="0" fillId="0" borderId="0" xfId="40" applyFont="1" applyFill="1" applyBorder="1" applyAlignment="1">
      <alignment horizontal="left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0" fontId="1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0" fontId="12" fillId="0" borderId="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10" fontId="12" fillId="0" borderId="16" xfId="0" applyNumberFormat="1" applyFont="1" applyFill="1" applyBorder="1" applyAlignment="1" applyProtection="1">
      <alignment horizontal="center" vertical="center"/>
      <protection/>
    </xf>
    <xf numFmtId="10" fontId="12" fillId="0" borderId="1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审修 其他费用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selection activeCell="O8" sqref="O8"/>
    </sheetView>
  </sheetViews>
  <sheetFormatPr defaultColWidth="9.00390625" defaultRowHeight="14.25"/>
  <cols>
    <col min="1" max="1" width="6.125" style="82" customWidth="1"/>
    <col min="2" max="2" width="25.75390625" style="2" customWidth="1"/>
    <col min="3" max="3" width="13.75390625" style="2" customWidth="1"/>
    <col min="4" max="10" width="9.00390625" style="2" customWidth="1"/>
    <col min="11" max="11" width="9.625" style="83" bestFit="1" customWidth="1"/>
    <col min="12" max="12" width="9.625" style="2" bestFit="1" customWidth="1"/>
    <col min="13" max="13" width="9.625" style="117" bestFit="1" customWidth="1"/>
    <col min="14" max="16384" width="9.00390625" style="2" customWidth="1"/>
  </cols>
  <sheetData>
    <row r="1" spans="1:12" ht="26.25" customHeight="1">
      <c r="A1" s="114" t="s">
        <v>258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</row>
    <row r="2" spans="1:13" s="14" customFormat="1" ht="18.75" customHeight="1">
      <c r="A2" s="118" t="s">
        <v>259</v>
      </c>
      <c r="B2" s="119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17"/>
    </row>
    <row r="3" spans="1:13" ht="15.75" customHeight="1">
      <c r="A3" s="122" t="s">
        <v>0</v>
      </c>
      <c r="B3" s="123" t="s">
        <v>1</v>
      </c>
      <c r="C3" s="123" t="s">
        <v>2</v>
      </c>
      <c r="D3" s="123"/>
      <c r="E3" s="123"/>
      <c r="F3" s="123"/>
      <c r="G3" s="123"/>
      <c r="H3" s="123" t="s">
        <v>3</v>
      </c>
      <c r="I3" s="123"/>
      <c r="J3" s="123"/>
      <c r="K3" s="124"/>
      <c r="L3" s="133" t="s">
        <v>4</v>
      </c>
      <c r="M3" s="126" t="s">
        <v>5</v>
      </c>
    </row>
    <row r="4" spans="1:13" ht="14.25">
      <c r="A4" s="122"/>
      <c r="B4" s="123"/>
      <c r="C4" s="125" t="s">
        <v>6</v>
      </c>
      <c r="D4" s="125" t="s">
        <v>7</v>
      </c>
      <c r="E4" s="125" t="s">
        <v>8</v>
      </c>
      <c r="F4" s="125" t="s">
        <v>9</v>
      </c>
      <c r="G4" s="125" t="s">
        <v>10</v>
      </c>
      <c r="H4" s="125" t="s">
        <v>11</v>
      </c>
      <c r="I4" s="125" t="s">
        <v>12</v>
      </c>
      <c r="J4" s="125" t="s">
        <v>13</v>
      </c>
      <c r="K4" s="127" t="s">
        <v>14</v>
      </c>
      <c r="L4" s="133"/>
      <c r="M4" s="126"/>
    </row>
    <row r="5" spans="1:13" ht="11.25" customHeight="1">
      <c r="A5" s="122"/>
      <c r="B5" s="123"/>
      <c r="C5" s="125"/>
      <c r="D5" s="125"/>
      <c r="E5" s="125"/>
      <c r="F5" s="125"/>
      <c r="G5" s="125"/>
      <c r="H5" s="125"/>
      <c r="I5" s="125"/>
      <c r="J5" s="125"/>
      <c r="K5" s="127"/>
      <c r="L5" s="133"/>
      <c r="M5" s="126"/>
    </row>
    <row r="6" spans="1:13" ht="19.5" customHeight="1">
      <c r="A6" s="128" t="s">
        <v>15</v>
      </c>
      <c r="B6" s="129" t="s">
        <v>16</v>
      </c>
      <c r="C6" s="130"/>
      <c r="D6" s="130"/>
      <c r="E6" s="130"/>
      <c r="F6" s="130"/>
      <c r="G6" s="130"/>
      <c r="H6" s="130"/>
      <c r="I6" s="130"/>
      <c r="J6" s="130"/>
      <c r="K6" s="131"/>
      <c r="L6" s="134"/>
      <c r="M6" s="132"/>
    </row>
    <row r="7" spans="1:13" ht="19.5" customHeight="1">
      <c r="A7" s="128" t="s">
        <v>17</v>
      </c>
      <c r="B7" s="129" t="s">
        <v>18</v>
      </c>
      <c r="C7" s="130"/>
      <c r="D7" s="130"/>
      <c r="E7" s="130"/>
      <c r="F7" s="130"/>
      <c r="G7" s="130"/>
      <c r="H7" s="130"/>
      <c r="I7" s="130"/>
      <c r="J7" s="130"/>
      <c r="K7" s="131"/>
      <c r="L7" s="134"/>
      <c r="M7" s="132"/>
    </row>
    <row r="8" spans="1:13" ht="19.5" customHeight="1">
      <c r="A8" s="78">
        <v>1</v>
      </c>
      <c r="B8" s="129" t="s">
        <v>19</v>
      </c>
      <c r="C8" s="129">
        <v>338.05</v>
      </c>
      <c r="D8" s="130">
        <v>0</v>
      </c>
      <c r="E8" s="130">
        <v>0</v>
      </c>
      <c r="F8" s="130">
        <v>0</v>
      </c>
      <c r="G8" s="129">
        <v>338.05</v>
      </c>
      <c r="H8" s="129" t="s">
        <v>20</v>
      </c>
      <c r="I8" s="79" t="s">
        <v>21</v>
      </c>
      <c r="J8" s="79">
        <v>4330.27</v>
      </c>
      <c r="K8" s="131">
        <f>G8*10000/J8</f>
        <v>780.6672563142713</v>
      </c>
      <c r="L8" s="135">
        <f>G8/G33</f>
        <v>0.7661337385536039</v>
      </c>
      <c r="M8" s="132"/>
    </row>
    <row r="9" spans="1:13" ht="19.5" customHeight="1">
      <c r="A9" s="78">
        <v>2</v>
      </c>
      <c r="B9" s="129" t="s">
        <v>22</v>
      </c>
      <c r="C9" s="129">
        <v>27.19</v>
      </c>
      <c r="D9" s="130">
        <v>0</v>
      </c>
      <c r="E9" s="130">
        <v>0</v>
      </c>
      <c r="F9" s="130">
        <v>0</v>
      </c>
      <c r="G9" s="129">
        <f>C9</f>
        <v>27.19</v>
      </c>
      <c r="H9" s="129" t="s">
        <v>20</v>
      </c>
      <c r="I9" s="79" t="s">
        <v>21</v>
      </c>
      <c r="J9" s="79">
        <v>163.37</v>
      </c>
      <c r="K9" s="131">
        <f>G9*10000/J9</f>
        <v>1664.3202546367143</v>
      </c>
      <c r="L9" s="135">
        <f>G9/G33</f>
        <v>0.06162158364523736</v>
      </c>
      <c r="M9" s="132"/>
    </row>
    <row r="10" spans="1:13" ht="19.5" customHeight="1">
      <c r="A10" s="80"/>
      <c r="B10" s="76" t="s">
        <v>23</v>
      </c>
      <c r="C10" s="76">
        <f>SUM(C8:C9)</f>
        <v>365.24</v>
      </c>
      <c r="D10" s="77">
        <v>0</v>
      </c>
      <c r="E10" s="77">
        <v>0</v>
      </c>
      <c r="F10" s="77">
        <v>0</v>
      </c>
      <c r="G10" s="76">
        <f>SUM(G8:G9)</f>
        <v>365.24</v>
      </c>
      <c r="H10" s="76" t="s">
        <v>20</v>
      </c>
      <c r="I10" s="79" t="s">
        <v>21</v>
      </c>
      <c r="J10" s="79">
        <f>SUM(J8:J9)</f>
        <v>4493.64</v>
      </c>
      <c r="K10" s="81">
        <f>G10/J10*10000</f>
        <v>812.7931921560249</v>
      </c>
      <c r="L10" s="136">
        <f>G10/G33</f>
        <v>0.8277553221988412</v>
      </c>
      <c r="M10" s="132"/>
    </row>
    <row r="11" spans="1:13" ht="19.5" customHeight="1">
      <c r="A11" s="84" t="s">
        <v>24</v>
      </c>
      <c r="B11" s="76" t="s">
        <v>25</v>
      </c>
      <c r="C11" s="77"/>
      <c r="D11" s="77"/>
      <c r="E11" s="77"/>
      <c r="F11" s="77"/>
      <c r="G11" s="77"/>
      <c r="H11" s="77"/>
      <c r="I11" s="77"/>
      <c r="J11" s="77"/>
      <c r="K11" s="81"/>
      <c r="L11" s="136"/>
      <c r="M11" s="132"/>
    </row>
    <row r="12" spans="1:13" ht="18" customHeight="1">
      <c r="A12" s="85">
        <v>1</v>
      </c>
      <c r="B12" s="76" t="s">
        <v>26</v>
      </c>
      <c r="C12" s="93"/>
      <c r="D12" s="93"/>
      <c r="E12" s="94"/>
      <c r="F12" s="77">
        <f>F13+F14+F15+F16+F17</f>
        <v>28.75</v>
      </c>
      <c r="G12" s="77">
        <f aca="true" t="shared" si="0" ref="G12:G21">F12</f>
        <v>28.75</v>
      </c>
      <c r="H12" s="77"/>
      <c r="I12" s="77"/>
      <c r="J12" s="77"/>
      <c r="K12" s="81"/>
      <c r="L12" s="136">
        <f>G12/G33</f>
        <v>0.06515706251565186</v>
      </c>
      <c r="M12" s="132"/>
    </row>
    <row r="13" spans="1:13" ht="18" customHeight="1">
      <c r="A13" s="85">
        <v>1.1</v>
      </c>
      <c r="B13" s="76" t="s">
        <v>27</v>
      </c>
      <c r="C13" s="93" t="s">
        <v>28</v>
      </c>
      <c r="D13" s="93"/>
      <c r="E13" s="94"/>
      <c r="F13" s="77">
        <v>7.1</v>
      </c>
      <c r="G13" s="77">
        <f t="shared" si="0"/>
        <v>7.1</v>
      </c>
      <c r="H13" s="77"/>
      <c r="I13" s="77"/>
      <c r="J13" s="77"/>
      <c r="K13" s="81"/>
      <c r="L13" s="136">
        <f>G13/G33</f>
        <v>0.016090961525604457</v>
      </c>
      <c r="M13" s="132"/>
    </row>
    <row r="14" spans="1:13" ht="18" customHeight="1">
      <c r="A14" s="85" t="s">
        <v>29</v>
      </c>
      <c r="B14" s="76" t="s">
        <v>30</v>
      </c>
      <c r="C14" s="93" t="s">
        <v>31</v>
      </c>
      <c r="D14" s="93"/>
      <c r="E14" s="94"/>
      <c r="F14" s="77">
        <v>0.53</v>
      </c>
      <c r="G14" s="77">
        <f t="shared" si="0"/>
        <v>0.53</v>
      </c>
      <c r="H14" s="77"/>
      <c r="I14" s="77"/>
      <c r="J14" s="77"/>
      <c r="K14" s="81"/>
      <c r="L14" s="136">
        <f>G14/G33</f>
        <v>0.0012011562828972342</v>
      </c>
      <c r="M14" s="132"/>
    </row>
    <row r="15" spans="1:13" ht="18" customHeight="1">
      <c r="A15" s="85" t="s">
        <v>32</v>
      </c>
      <c r="B15" s="76" t="s">
        <v>33</v>
      </c>
      <c r="C15" s="93" t="s">
        <v>34</v>
      </c>
      <c r="D15" s="93"/>
      <c r="E15" s="94"/>
      <c r="F15" s="77">
        <v>2.73</v>
      </c>
      <c r="G15" s="77">
        <f t="shared" si="0"/>
        <v>2.73</v>
      </c>
      <c r="H15" s="77"/>
      <c r="I15" s="77"/>
      <c r="J15" s="77"/>
      <c r="K15" s="81"/>
      <c r="L15" s="136">
        <f>G15/G33</f>
        <v>0.006187088023225376</v>
      </c>
      <c r="M15" s="132"/>
    </row>
    <row r="16" spans="1:13" ht="18" customHeight="1">
      <c r="A16" s="85" t="s">
        <v>35</v>
      </c>
      <c r="B16" s="76" t="s">
        <v>36</v>
      </c>
      <c r="C16" s="93" t="s">
        <v>37</v>
      </c>
      <c r="D16" s="93"/>
      <c r="E16" s="94"/>
      <c r="F16" s="77">
        <v>5.19</v>
      </c>
      <c r="G16" s="77">
        <f t="shared" si="0"/>
        <v>5.19</v>
      </c>
      <c r="H16" s="77"/>
      <c r="I16" s="77"/>
      <c r="J16" s="77"/>
      <c r="K16" s="81"/>
      <c r="L16" s="136">
        <f>G16/G33</f>
        <v>0.011762266241955937</v>
      </c>
      <c r="M16" s="132"/>
    </row>
    <row r="17" spans="1:13" ht="18" customHeight="1">
      <c r="A17" s="85" t="s">
        <v>38</v>
      </c>
      <c r="B17" s="76" t="s">
        <v>39</v>
      </c>
      <c r="C17" s="93" t="s">
        <v>40</v>
      </c>
      <c r="D17" s="93"/>
      <c r="E17" s="94"/>
      <c r="F17" s="77">
        <v>13.2</v>
      </c>
      <c r="G17" s="77">
        <f t="shared" si="0"/>
        <v>13.2</v>
      </c>
      <c r="H17" s="77"/>
      <c r="I17" s="77"/>
      <c r="J17" s="77"/>
      <c r="K17" s="81"/>
      <c r="L17" s="136">
        <f>G17/G33</f>
        <v>0.02991559044196885</v>
      </c>
      <c r="M17" s="132"/>
    </row>
    <row r="18" spans="1:13" ht="18" customHeight="1">
      <c r="A18" s="85" t="s">
        <v>41</v>
      </c>
      <c r="B18" s="76" t="s">
        <v>42</v>
      </c>
      <c r="C18" s="93"/>
      <c r="D18" s="93"/>
      <c r="E18" s="94"/>
      <c r="F18" s="77">
        <f>F19+F20</f>
        <v>8.75</v>
      </c>
      <c r="G18" s="77">
        <f t="shared" si="0"/>
        <v>8.75</v>
      </c>
      <c r="H18" s="77"/>
      <c r="I18" s="77"/>
      <c r="J18" s="77"/>
      <c r="K18" s="81"/>
      <c r="L18" s="136">
        <f>G18/G33</f>
        <v>0.019830410330850565</v>
      </c>
      <c r="M18" s="132"/>
    </row>
    <row r="19" spans="1:13" ht="18" customHeight="1">
      <c r="A19" s="85" t="s">
        <v>43</v>
      </c>
      <c r="B19" s="76" t="s">
        <v>44</v>
      </c>
      <c r="C19" s="93" t="s">
        <v>45</v>
      </c>
      <c r="D19" s="93"/>
      <c r="E19" s="94"/>
      <c r="F19" s="77">
        <v>4.02</v>
      </c>
      <c r="G19" s="77">
        <f t="shared" si="0"/>
        <v>4.02</v>
      </c>
      <c r="H19" s="77"/>
      <c r="I19" s="77"/>
      <c r="J19" s="77"/>
      <c r="K19" s="81"/>
      <c r="L19" s="136">
        <f>G19/G33</f>
        <v>0.009110657089145059</v>
      </c>
      <c r="M19" s="132"/>
    </row>
    <row r="20" spans="1:13" ht="18" customHeight="1">
      <c r="A20" s="85" t="s">
        <v>46</v>
      </c>
      <c r="B20" s="76" t="s">
        <v>47</v>
      </c>
      <c r="C20" s="93" t="s">
        <v>45</v>
      </c>
      <c r="D20" s="93"/>
      <c r="E20" s="94"/>
      <c r="F20" s="77">
        <v>4.73</v>
      </c>
      <c r="G20" s="77">
        <f t="shared" si="0"/>
        <v>4.73</v>
      </c>
      <c r="H20" s="77"/>
      <c r="I20" s="77"/>
      <c r="J20" s="77"/>
      <c r="K20" s="81"/>
      <c r="L20" s="136">
        <f>G20/G33</f>
        <v>0.010719753241705507</v>
      </c>
      <c r="M20" s="132"/>
    </row>
    <row r="21" spans="1:13" ht="24" customHeight="1">
      <c r="A21" s="85" t="s">
        <v>48</v>
      </c>
      <c r="B21" s="76" t="s">
        <v>49</v>
      </c>
      <c r="C21" s="93" t="s">
        <v>50</v>
      </c>
      <c r="D21" s="93"/>
      <c r="E21" s="94"/>
      <c r="F21" s="77">
        <v>4.6</v>
      </c>
      <c r="G21" s="77">
        <f t="shared" si="0"/>
        <v>4.6</v>
      </c>
      <c r="H21" s="77"/>
      <c r="I21" s="77"/>
      <c r="J21" s="77"/>
      <c r="K21" s="81"/>
      <c r="L21" s="136">
        <f>F21/F33</f>
        <v>0.010425130002504297</v>
      </c>
      <c r="M21" s="132"/>
    </row>
    <row r="22" spans="1:13" ht="18" customHeight="1">
      <c r="A22" s="85" t="s">
        <v>51</v>
      </c>
      <c r="B22" s="76" t="s">
        <v>52</v>
      </c>
      <c r="C22" s="93" t="s">
        <v>53</v>
      </c>
      <c r="D22" s="93"/>
      <c r="E22" s="94"/>
      <c r="F22" s="77">
        <v>0.85</v>
      </c>
      <c r="G22" s="77">
        <f aca="true" t="shared" si="1" ref="G22:G31">F22</f>
        <v>0.85</v>
      </c>
      <c r="H22" s="77"/>
      <c r="I22" s="77"/>
      <c r="J22" s="77"/>
      <c r="K22" s="81"/>
      <c r="L22" s="136">
        <f>G22/G33</f>
        <v>0.0019263827178540548</v>
      </c>
      <c r="M22" s="132"/>
    </row>
    <row r="23" spans="1:13" ht="18" customHeight="1">
      <c r="A23" s="85" t="s">
        <v>54</v>
      </c>
      <c r="B23" s="76" t="s">
        <v>55</v>
      </c>
      <c r="C23" s="93" t="s">
        <v>56</v>
      </c>
      <c r="D23" s="93"/>
      <c r="E23" s="94"/>
      <c r="F23" s="77">
        <v>1.82</v>
      </c>
      <c r="G23" s="77">
        <f t="shared" si="1"/>
        <v>1.82</v>
      </c>
      <c r="H23" s="77"/>
      <c r="I23" s="77"/>
      <c r="J23" s="77"/>
      <c r="K23" s="81"/>
      <c r="L23" s="136">
        <f>G23/G33</f>
        <v>0.004124725348816917</v>
      </c>
      <c r="M23" s="132"/>
    </row>
    <row r="24" spans="1:13" ht="18" customHeight="1">
      <c r="A24" s="85" t="s">
        <v>57</v>
      </c>
      <c r="B24" s="76" t="s">
        <v>58</v>
      </c>
      <c r="C24" s="93" t="s">
        <v>59</v>
      </c>
      <c r="D24" s="93"/>
      <c r="E24" s="94"/>
      <c r="F24" s="77">
        <v>3.65</v>
      </c>
      <c r="G24" s="77">
        <f t="shared" si="1"/>
        <v>3.65</v>
      </c>
      <c r="H24" s="77"/>
      <c r="I24" s="77"/>
      <c r="J24" s="77"/>
      <c r="K24" s="81"/>
      <c r="L24" s="136">
        <f>G24/G33</f>
        <v>0.008272114023726235</v>
      </c>
      <c r="M24" s="132"/>
    </row>
    <row r="25" spans="1:13" ht="18" customHeight="1">
      <c r="A25" s="85" t="s">
        <v>60</v>
      </c>
      <c r="B25" s="76" t="s">
        <v>61</v>
      </c>
      <c r="C25" s="93" t="s">
        <v>56</v>
      </c>
      <c r="D25" s="93"/>
      <c r="E25" s="94"/>
      <c r="F25" s="77">
        <v>1.82</v>
      </c>
      <c r="G25" s="77">
        <f t="shared" si="1"/>
        <v>1.82</v>
      </c>
      <c r="H25" s="77"/>
      <c r="I25" s="77"/>
      <c r="J25" s="77"/>
      <c r="K25" s="81"/>
      <c r="L25" s="136">
        <f>G25/G33</f>
        <v>0.004124725348816917</v>
      </c>
      <c r="M25" s="132"/>
    </row>
    <row r="26" spans="1:13" ht="18" customHeight="1">
      <c r="A26" s="85" t="s">
        <v>62</v>
      </c>
      <c r="B26" s="76" t="s">
        <v>63</v>
      </c>
      <c r="C26" s="93" t="s">
        <v>64</v>
      </c>
      <c r="D26" s="93"/>
      <c r="E26" s="94"/>
      <c r="F26" s="77">
        <v>3.65</v>
      </c>
      <c r="G26" s="77">
        <f t="shared" si="1"/>
        <v>3.65</v>
      </c>
      <c r="H26" s="77"/>
      <c r="I26" s="77"/>
      <c r="J26" s="77"/>
      <c r="K26" s="81"/>
      <c r="L26" s="136">
        <f>G26/G33</f>
        <v>0.008272114023726235</v>
      </c>
      <c r="M26" s="132"/>
    </row>
    <row r="27" spans="1:13" ht="18" customHeight="1">
      <c r="A27" s="85" t="s">
        <v>65</v>
      </c>
      <c r="B27" s="76" t="s">
        <v>66</v>
      </c>
      <c r="C27" s="93"/>
      <c r="D27" s="93"/>
      <c r="E27" s="94"/>
      <c r="F27" s="77">
        <f>F28</f>
        <v>1.1</v>
      </c>
      <c r="G27" s="77">
        <f t="shared" si="1"/>
        <v>1.1</v>
      </c>
      <c r="H27" s="77"/>
      <c r="I27" s="77"/>
      <c r="J27" s="77"/>
      <c r="K27" s="81"/>
      <c r="L27" s="136">
        <f>G27/G33</f>
        <v>0.002492965870164071</v>
      </c>
      <c r="M27" s="132"/>
    </row>
    <row r="28" spans="1:13" ht="18" customHeight="1">
      <c r="A28" s="85" t="s">
        <v>67</v>
      </c>
      <c r="B28" s="76" t="s">
        <v>55</v>
      </c>
      <c r="C28" s="93" t="s">
        <v>68</v>
      </c>
      <c r="D28" s="93"/>
      <c r="E28" s="94"/>
      <c r="F28" s="77">
        <v>1.1</v>
      </c>
      <c r="G28" s="77">
        <f t="shared" si="1"/>
        <v>1.1</v>
      </c>
      <c r="H28" s="77"/>
      <c r="I28" s="77"/>
      <c r="J28" s="77"/>
      <c r="K28" s="81"/>
      <c r="L28" s="136">
        <f>G28/G33</f>
        <v>0.002492965870164071</v>
      </c>
      <c r="M28" s="132"/>
    </row>
    <row r="29" spans="1:13" ht="18" customHeight="1">
      <c r="A29" s="85"/>
      <c r="B29" s="76" t="s">
        <v>23</v>
      </c>
      <c r="C29" s="77"/>
      <c r="D29" s="77"/>
      <c r="E29" s="77"/>
      <c r="F29" s="77">
        <f>F12+F18+F22+F23+F24+F25+F26+F27+F21</f>
        <v>54.99</v>
      </c>
      <c r="G29" s="77">
        <f t="shared" si="1"/>
        <v>54.99</v>
      </c>
      <c r="H29" s="77"/>
      <c r="I29" s="77"/>
      <c r="J29" s="77"/>
      <c r="K29" s="81"/>
      <c r="L29" s="136">
        <f>G29/G33</f>
        <v>0.12462563018211115</v>
      </c>
      <c r="M29" s="132"/>
    </row>
    <row r="30" spans="1:13" ht="14.25">
      <c r="A30" s="84" t="s">
        <v>69</v>
      </c>
      <c r="B30" s="76" t="s">
        <v>70</v>
      </c>
      <c r="C30" s="77"/>
      <c r="D30" s="77"/>
      <c r="E30" s="77"/>
      <c r="F30" s="81">
        <f>F31</f>
        <v>21.0115</v>
      </c>
      <c r="G30" s="81">
        <f t="shared" si="1"/>
        <v>21.0115</v>
      </c>
      <c r="H30" s="77"/>
      <c r="I30" s="77"/>
      <c r="J30" s="77"/>
      <c r="K30" s="81"/>
      <c r="L30" s="136">
        <f>G30/G33</f>
        <v>0.047619047619047616</v>
      </c>
      <c r="M30" s="132"/>
    </row>
    <row r="31" spans="1:13" ht="14.25">
      <c r="A31" s="84">
        <v>1</v>
      </c>
      <c r="B31" s="76" t="s">
        <v>71</v>
      </c>
      <c r="C31" s="77"/>
      <c r="D31" s="77"/>
      <c r="E31" s="77"/>
      <c r="F31" s="81">
        <f>(C10+G29)*5/100</f>
        <v>21.0115</v>
      </c>
      <c r="G31" s="81">
        <f t="shared" si="1"/>
        <v>21.0115</v>
      </c>
      <c r="H31" s="77"/>
      <c r="I31" s="77"/>
      <c r="J31" s="77"/>
      <c r="K31" s="81"/>
      <c r="L31" s="136">
        <f>G31/G33</f>
        <v>0.047619047619047616</v>
      </c>
      <c r="M31" s="132"/>
    </row>
    <row r="32" spans="1:13" ht="14.25">
      <c r="A32" s="84">
        <v>2</v>
      </c>
      <c r="B32" s="76" t="s">
        <v>72</v>
      </c>
      <c r="C32" s="77"/>
      <c r="D32" s="77"/>
      <c r="E32" s="77"/>
      <c r="F32" s="77">
        <v>0</v>
      </c>
      <c r="G32" s="77">
        <v>0</v>
      </c>
      <c r="H32" s="77"/>
      <c r="I32" s="77"/>
      <c r="J32" s="77"/>
      <c r="K32" s="81"/>
      <c r="L32" s="136"/>
      <c r="M32" s="132"/>
    </row>
    <row r="33" spans="1:13" ht="14.25">
      <c r="A33" s="84" t="s">
        <v>73</v>
      </c>
      <c r="B33" s="76" t="s">
        <v>74</v>
      </c>
      <c r="C33" s="77">
        <f>C10</f>
        <v>365.24</v>
      </c>
      <c r="D33" s="77">
        <v>0</v>
      </c>
      <c r="E33" s="77">
        <v>0</v>
      </c>
      <c r="F33" s="81">
        <f>F29+G10+F30</f>
        <v>441.24150000000003</v>
      </c>
      <c r="G33" s="81">
        <f>F33</f>
        <v>441.24150000000003</v>
      </c>
      <c r="H33" s="77" t="s">
        <v>20</v>
      </c>
      <c r="I33" s="79" t="s">
        <v>21</v>
      </c>
      <c r="J33" s="77">
        <v>4493.64</v>
      </c>
      <c r="K33" s="81">
        <f>G33*10000/J33</f>
        <v>981.9244532272278</v>
      </c>
      <c r="L33" s="136">
        <f>G33/G33</f>
        <v>1</v>
      </c>
      <c r="M33" s="132"/>
    </row>
    <row r="34" spans="1:13" ht="14.25">
      <c r="A34" s="84" t="s">
        <v>75</v>
      </c>
      <c r="B34" s="76" t="s">
        <v>76</v>
      </c>
      <c r="C34" s="77"/>
      <c r="D34" s="77"/>
      <c r="E34" s="77"/>
      <c r="F34" s="77">
        <v>0</v>
      </c>
      <c r="G34" s="77">
        <v>0</v>
      </c>
      <c r="H34" s="77"/>
      <c r="I34" s="77"/>
      <c r="J34" s="77"/>
      <c r="K34" s="81"/>
      <c r="L34" s="136"/>
      <c r="M34" s="132"/>
    </row>
    <row r="35" spans="1:13" ht="14.25">
      <c r="A35" s="84" t="s">
        <v>77</v>
      </c>
      <c r="B35" s="76" t="s">
        <v>78</v>
      </c>
      <c r="C35" s="77"/>
      <c r="D35" s="77"/>
      <c r="E35" s="77"/>
      <c r="F35" s="77">
        <v>0</v>
      </c>
      <c r="G35" s="77">
        <v>0</v>
      </c>
      <c r="H35" s="77"/>
      <c r="I35" s="77"/>
      <c r="J35" s="77"/>
      <c r="K35" s="81"/>
      <c r="L35" s="136"/>
      <c r="M35" s="132"/>
    </row>
    <row r="36" spans="1:13" ht="14.25">
      <c r="A36" s="84" t="s">
        <v>41</v>
      </c>
      <c r="B36" s="76" t="s">
        <v>79</v>
      </c>
      <c r="C36" s="77"/>
      <c r="D36" s="77"/>
      <c r="E36" s="77"/>
      <c r="F36" s="77">
        <v>0</v>
      </c>
      <c r="G36" s="77">
        <v>0</v>
      </c>
      <c r="H36" s="77"/>
      <c r="I36" s="77"/>
      <c r="J36" s="77"/>
      <c r="K36" s="81"/>
      <c r="L36" s="136"/>
      <c r="M36" s="132"/>
    </row>
    <row r="37" spans="1:13" ht="14.25">
      <c r="A37" s="84" t="s">
        <v>80</v>
      </c>
      <c r="B37" s="76" t="s">
        <v>81</v>
      </c>
      <c r="C37" s="77"/>
      <c r="D37" s="77"/>
      <c r="E37" s="77"/>
      <c r="F37" s="81">
        <f>F30+F29+G10</f>
        <v>441.24150000000003</v>
      </c>
      <c r="G37" s="81">
        <f>G30+G29+G10</f>
        <v>441.24150000000003</v>
      </c>
      <c r="H37" s="77" t="s">
        <v>20</v>
      </c>
      <c r="I37" s="79" t="s">
        <v>21</v>
      </c>
      <c r="J37" s="77">
        <v>4493.64</v>
      </c>
      <c r="K37" s="81">
        <v>985.61</v>
      </c>
      <c r="L37" s="136">
        <f>G37/G33</f>
        <v>1</v>
      </c>
      <c r="M37" s="132"/>
    </row>
    <row r="38" spans="1:13" s="14" customFormat="1" ht="18.75" customHeight="1">
      <c r="A38" s="86"/>
      <c r="B38" s="87"/>
      <c r="F38" s="88"/>
      <c r="K38" s="89"/>
      <c r="L38" s="6"/>
      <c r="M38" s="117"/>
    </row>
    <row r="39" spans="1:13" s="14" customFormat="1" ht="35.25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7"/>
      <c r="L39" s="96"/>
      <c r="M39" s="117"/>
    </row>
  </sheetData>
  <sheetProtection/>
  <mergeCells count="35">
    <mergeCell ref="K4:K5"/>
    <mergeCell ref="L3:L5"/>
    <mergeCell ref="M3:M5"/>
    <mergeCell ref="C26:E26"/>
    <mergeCell ref="C27:E27"/>
    <mergeCell ref="C28:E28"/>
    <mergeCell ref="A39:L39"/>
    <mergeCell ref="A3:A5"/>
    <mergeCell ref="B3:B5"/>
    <mergeCell ref="C4:C5"/>
    <mergeCell ref="D4:D5"/>
    <mergeCell ref="E4:E5"/>
    <mergeCell ref="F4:F5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A1:L1"/>
    <mergeCell ref="A2:B2"/>
    <mergeCell ref="C3:G3"/>
    <mergeCell ref="H3:K3"/>
    <mergeCell ref="C12:E12"/>
    <mergeCell ref="C13:E13"/>
    <mergeCell ref="G4:G5"/>
    <mergeCell ref="H4:H5"/>
    <mergeCell ref="I4:I5"/>
    <mergeCell ref="J4:J5"/>
  </mergeCells>
  <printOptions horizontalCentered="1"/>
  <pageMargins left="0.39" right="0.39" top="0.43" bottom="0.35" header="0.24" footer="0.31"/>
  <pageSetup horizontalDpi="300" verticalDpi="300" orientation="landscape" paperSize="9" scale="80" r:id="rId1"/>
  <headerFooter scaleWithDoc="0" alignWithMargins="0">
    <oddFooter>&amp;C30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E7" sqref="E7"/>
    </sheetView>
  </sheetViews>
  <sheetFormatPr defaultColWidth="9.00390625" defaultRowHeight="14.25"/>
  <cols>
    <col min="1" max="1" width="6.125" style="2" customWidth="1"/>
    <col min="2" max="2" width="21.75390625" style="2" customWidth="1"/>
    <col min="3" max="6" width="12.875" style="2" customWidth="1"/>
    <col min="7" max="16384" width="9.00390625" style="2" customWidth="1"/>
  </cols>
  <sheetData>
    <row r="1" spans="1:10" s="74" customFormat="1" ht="49.5" customHeight="1">
      <c r="A1" s="103" t="s">
        <v>82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14" customFormat="1" ht="22.5" customHeight="1">
      <c r="A2" s="90" t="s">
        <v>83</v>
      </c>
      <c r="B2" s="90"/>
      <c r="E2" s="14" t="s">
        <v>84</v>
      </c>
      <c r="J2" s="6" t="s">
        <v>85</v>
      </c>
    </row>
    <row r="3" spans="1:10" ht="24.75" customHeight="1">
      <c r="A3" s="98" t="s">
        <v>0</v>
      </c>
      <c r="B3" s="98" t="s">
        <v>1</v>
      </c>
      <c r="C3" s="91" t="s">
        <v>86</v>
      </c>
      <c r="D3" s="92"/>
      <c r="E3" s="92"/>
      <c r="F3" s="92"/>
      <c r="G3" s="91" t="s">
        <v>3</v>
      </c>
      <c r="H3" s="92"/>
      <c r="I3" s="92"/>
      <c r="J3" s="104"/>
    </row>
    <row r="4" spans="1:10" ht="14.25">
      <c r="A4" s="99"/>
      <c r="B4" s="99"/>
      <c r="C4" s="98" t="s">
        <v>6</v>
      </c>
      <c r="D4" s="98" t="s">
        <v>7</v>
      </c>
      <c r="E4" s="98" t="s">
        <v>8</v>
      </c>
      <c r="F4" s="98" t="s">
        <v>10</v>
      </c>
      <c r="G4" s="98" t="s">
        <v>11</v>
      </c>
      <c r="H4" s="98" t="s">
        <v>12</v>
      </c>
      <c r="I4" s="98" t="s">
        <v>13</v>
      </c>
      <c r="J4" s="101" t="s">
        <v>14</v>
      </c>
    </row>
    <row r="5" spans="1:10" ht="14.25">
      <c r="A5" s="100"/>
      <c r="B5" s="100"/>
      <c r="C5" s="100"/>
      <c r="D5" s="100"/>
      <c r="E5" s="100"/>
      <c r="F5" s="100"/>
      <c r="G5" s="100"/>
      <c r="H5" s="100"/>
      <c r="I5" s="100"/>
      <c r="J5" s="102"/>
    </row>
    <row r="6" spans="1:10" ht="20.25" customHeight="1">
      <c r="A6" s="75">
        <v>1</v>
      </c>
      <c r="B6" s="76" t="s">
        <v>87</v>
      </c>
      <c r="C6" s="77"/>
      <c r="D6" s="77"/>
      <c r="E6" s="77"/>
      <c r="F6" s="77"/>
      <c r="G6" s="77"/>
      <c r="H6" s="77"/>
      <c r="I6" s="77"/>
      <c r="J6" s="77"/>
    </row>
    <row r="7" spans="1:10" ht="45" customHeight="1">
      <c r="A7" s="78">
        <v>1</v>
      </c>
      <c r="B7" s="76" t="s">
        <v>19</v>
      </c>
      <c r="C7" s="76">
        <v>328.27</v>
      </c>
      <c r="D7" s="77">
        <v>0</v>
      </c>
      <c r="E7" s="77">
        <v>0</v>
      </c>
      <c r="F7" s="77">
        <f>C7</f>
        <v>328.27</v>
      </c>
      <c r="G7" s="76" t="s">
        <v>20</v>
      </c>
      <c r="H7" s="79" t="s">
        <v>21</v>
      </c>
      <c r="I7" s="79">
        <v>4330.27</v>
      </c>
      <c r="J7" s="81">
        <f>F7*10000/I7</f>
        <v>758.0820595482498</v>
      </c>
    </row>
    <row r="8" spans="1:10" ht="45" customHeight="1">
      <c r="A8" s="78">
        <v>2</v>
      </c>
      <c r="B8" s="76" t="s">
        <v>22</v>
      </c>
      <c r="C8" s="76">
        <f>27.19-C9</f>
        <v>18.560000000000002</v>
      </c>
      <c r="D8" s="77">
        <v>0</v>
      </c>
      <c r="E8" s="77">
        <v>0</v>
      </c>
      <c r="F8" s="77">
        <f>C8</f>
        <v>18.560000000000002</v>
      </c>
      <c r="G8" s="76" t="s">
        <v>20</v>
      </c>
      <c r="H8" s="79" t="s">
        <v>21</v>
      </c>
      <c r="I8" s="79">
        <v>163.37</v>
      </c>
      <c r="J8" s="81">
        <f>F8*10000/I8</f>
        <v>1136.0714941543736</v>
      </c>
    </row>
    <row r="9" spans="1:10" ht="45" customHeight="1">
      <c r="A9" s="80" t="s">
        <v>48</v>
      </c>
      <c r="B9" s="76" t="s">
        <v>88</v>
      </c>
      <c r="C9" s="76">
        <v>8.63</v>
      </c>
      <c r="D9" s="77">
        <v>0</v>
      </c>
      <c r="E9" s="77">
        <v>0</v>
      </c>
      <c r="F9" s="77">
        <f>C9</f>
        <v>8.63</v>
      </c>
      <c r="G9" s="76" t="s">
        <v>89</v>
      </c>
      <c r="H9" s="79" t="s">
        <v>90</v>
      </c>
      <c r="I9" s="79">
        <v>1236</v>
      </c>
      <c r="J9" s="81">
        <f>F9*10000/I9</f>
        <v>69.82200647249192</v>
      </c>
    </row>
    <row r="10" spans="1:10" ht="45" customHeight="1">
      <c r="A10" s="80"/>
      <c r="B10" s="76" t="s">
        <v>23</v>
      </c>
      <c r="C10" s="76">
        <f>SUM(C7:C9)</f>
        <v>355.46</v>
      </c>
      <c r="D10" s="77">
        <v>0</v>
      </c>
      <c r="E10" s="77">
        <v>0</v>
      </c>
      <c r="F10" s="77">
        <f>C10</f>
        <v>355.46</v>
      </c>
      <c r="G10" s="76" t="s">
        <v>20</v>
      </c>
      <c r="H10" s="79" t="s">
        <v>21</v>
      </c>
      <c r="I10" s="79">
        <f>SUM(I7:I8)</f>
        <v>4493.64</v>
      </c>
      <c r="J10" s="81">
        <f>F10/I10*10000</f>
        <v>791.029098904229</v>
      </c>
    </row>
    <row r="11" spans="1:10" ht="45" customHeight="1">
      <c r="A11" s="80"/>
      <c r="B11" s="76" t="s">
        <v>10</v>
      </c>
      <c r="C11" s="76">
        <f>C10</f>
        <v>355.46</v>
      </c>
      <c r="D11" s="77">
        <v>0</v>
      </c>
      <c r="E11" s="77">
        <v>0</v>
      </c>
      <c r="F11" s="77">
        <f>F10</f>
        <v>355.46</v>
      </c>
      <c r="G11" s="76" t="s">
        <v>20</v>
      </c>
      <c r="H11" s="79" t="s">
        <v>21</v>
      </c>
      <c r="I11" s="79">
        <v>4493.64</v>
      </c>
      <c r="J11" s="81">
        <v>791.03</v>
      </c>
    </row>
  </sheetData>
  <sheetProtection/>
  <mergeCells count="14">
    <mergeCell ref="G4:G5"/>
    <mergeCell ref="H4:H5"/>
    <mergeCell ref="I4:I5"/>
    <mergeCell ref="J4:J5"/>
    <mergeCell ref="A1:J1"/>
    <mergeCell ref="A2:B2"/>
    <mergeCell ref="C3:F3"/>
    <mergeCell ref="G3:J3"/>
    <mergeCell ref="A3:A5"/>
    <mergeCell ref="B3:B5"/>
    <mergeCell ref="C4:C5"/>
    <mergeCell ref="D4:D5"/>
    <mergeCell ref="E4:E5"/>
    <mergeCell ref="F4:F5"/>
  </mergeCells>
  <printOptions horizontalCentered="1"/>
  <pageMargins left="0.59" right="0.51" top="0.63" bottom="0.75" header="0.31" footer="0.51"/>
  <pageSetup horizontalDpi="300" verticalDpi="300" orientation="landscape" paperSize="9"/>
  <headerFooter scaleWithDoc="0" alignWithMargins="0">
    <oddFooter>&amp;C31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7.75390625" style="25" customWidth="1"/>
    <col min="2" max="2" width="33.25390625" style="25" customWidth="1"/>
    <col min="3" max="3" width="49.625" style="25" hidden="1" customWidth="1"/>
    <col min="4" max="4" width="13.75390625" style="25" customWidth="1"/>
    <col min="5" max="5" width="25.00390625" style="25" customWidth="1"/>
    <col min="6" max="6" width="15.625" style="25" bestFit="1" customWidth="1"/>
    <col min="7" max="16384" width="9.00390625" style="25" customWidth="1"/>
  </cols>
  <sheetData>
    <row r="1" spans="1:7" ht="27.75" customHeight="1">
      <c r="A1" s="105" t="s">
        <v>91</v>
      </c>
      <c r="B1" s="106"/>
      <c r="C1" s="106"/>
      <c r="D1" s="106"/>
      <c r="E1" s="106"/>
      <c r="F1" s="26"/>
      <c r="G1" s="26"/>
    </row>
    <row r="2" spans="1:7" ht="24.75" customHeight="1">
      <c r="A2" s="107" t="s">
        <v>92</v>
      </c>
      <c r="B2" s="107"/>
      <c r="C2" s="107"/>
      <c r="D2" s="107"/>
      <c r="E2" s="27" t="s">
        <v>93</v>
      </c>
      <c r="F2" s="26"/>
      <c r="G2" s="26"/>
    </row>
    <row r="3" spans="1:7" ht="30" customHeight="1">
      <c r="A3" s="28" t="s">
        <v>0</v>
      </c>
      <c r="B3" s="29" t="s">
        <v>1</v>
      </c>
      <c r="C3" s="28" t="s">
        <v>94</v>
      </c>
      <c r="D3" s="28" t="s">
        <v>95</v>
      </c>
      <c r="E3" s="30" t="s">
        <v>96</v>
      </c>
      <c r="F3" s="26"/>
      <c r="G3" s="26"/>
    </row>
    <row r="4" spans="1:7" ht="19.5" customHeight="1">
      <c r="A4" s="31" t="s">
        <v>97</v>
      </c>
      <c r="B4" s="32" t="s">
        <v>98</v>
      </c>
      <c r="C4" s="33" t="s">
        <v>99</v>
      </c>
      <c r="D4" s="34">
        <v>0</v>
      </c>
      <c r="E4" s="35"/>
      <c r="F4" s="26"/>
      <c r="G4" s="26"/>
    </row>
    <row r="5" spans="1:7" ht="19.5" customHeight="1">
      <c r="A5" s="31" t="s">
        <v>100</v>
      </c>
      <c r="B5" s="32" t="s">
        <v>101</v>
      </c>
      <c r="C5" s="36"/>
      <c r="D5" s="34">
        <v>0</v>
      </c>
      <c r="E5" s="35"/>
      <c r="F5" s="26"/>
      <c r="G5" s="26"/>
    </row>
    <row r="6" spans="1:7" ht="19.5" customHeight="1">
      <c r="A6" s="37" t="s">
        <v>102</v>
      </c>
      <c r="B6" s="32" t="s">
        <v>26</v>
      </c>
      <c r="C6" s="36"/>
      <c r="D6" s="34">
        <f>D7+D8+D9+D10+D11+D12</f>
        <v>26.62</v>
      </c>
      <c r="E6" s="35"/>
      <c r="F6" s="26"/>
      <c r="G6" s="26"/>
    </row>
    <row r="7" spans="1:7" ht="19.5" customHeight="1">
      <c r="A7" s="38">
        <v>1</v>
      </c>
      <c r="B7" s="39" t="s">
        <v>27</v>
      </c>
      <c r="C7" s="40" t="s">
        <v>103</v>
      </c>
      <c r="D7" s="41">
        <v>7.1</v>
      </c>
      <c r="E7" s="42" t="s">
        <v>28</v>
      </c>
      <c r="F7" s="43"/>
      <c r="G7" s="26"/>
    </row>
    <row r="8" spans="1:7" ht="30" customHeight="1">
      <c r="A8" s="38">
        <v>2</v>
      </c>
      <c r="B8" s="39" t="s">
        <v>30</v>
      </c>
      <c r="C8" s="44" t="s">
        <v>104</v>
      </c>
      <c r="D8" s="45">
        <v>0.53</v>
      </c>
      <c r="E8" s="42" t="s">
        <v>31</v>
      </c>
      <c r="F8" s="26"/>
      <c r="G8" s="26"/>
    </row>
    <row r="9" spans="1:7" ht="19.5" customHeight="1" hidden="1">
      <c r="A9" s="38">
        <v>3</v>
      </c>
      <c r="B9" s="39" t="s">
        <v>105</v>
      </c>
      <c r="C9" s="44" t="s">
        <v>106</v>
      </c>
      <c r="D9" s="46">
        <v>0</v>
      </c>
      <c r="E9" s="42" t="s">
        <v>107</v>
      </c>
      <c r="F9" s="26"/>
      <c r="G9" s="26"/>
    </row>
    <row r="10" spans="1:7" ht="19.5" customHeight="1">
      <c r="A10" s="38">
        <v>3</v>
      </c>
      <c r="B10" s="39" t="s">
        <v>108</v>
      </c>
      <c r="C10" s="47" t="s">
        <v>109</v>
      </c>
      <c r="D10" s="48">
        <v>0.6</v>
      </c>
      <c r="E10" s="42" t="s">
        <v>110</v>
      </c>
      <c r="F10" s="26"/>
      <c r="G10" s="26"/>
    </row>
    <row r="11" spans="1:7" ht="19.5" customHeight="1">
      <c r="A11" s="38">
        <v>4</v>
      </c>
      <c r="B11" s="39" t="s">
        <v>111</v>
      </c>
      <c r="C11" s="40" t="s">
        <v>112</v>
      </c>
      <c r="D11" s="48">
        <v>5.19</v>
      </c>
      <c r="E11" s="42" t="s">
        <v>37</v>
      </c>
      <c r="F11" s="26"/>
      <c r="G11" s="26"/>
    </row>
    <row r="12" spans="1:7" ht="19.5" customHeight="1">
      <c r="A12" s="38">
        <v>5</v>
      </c>
      <c r="B12" s="39" t="s">
        <v>39</v>
      </c>
      <c r="C12" s="44" t="s">
        <v>113</v>
      </c>
      <c r="D12" s="45">
        <v>13.2</v>
      </c>
      <c r="E12" s="42" t="s">
        <v>40</v>
      </c>
      <c r="F12" s="26"/>
      <c r="G12" s="26"/>
    </row>
    <row r="13" spans="1:7" ht="19.5" customHeight="1">
      <c r="A13" s="37" t="s">
        <v>114</v>
      </c>
      <c r="B13" s="49" t="s">
        <v>115</v>
      </c>
      <c r="C13" s="50"/>
      <c r="D13" s="51">
        <v>3.5</v>
      </c>
      <c r="E13" s="52" t="s">
        <v>116</v>
      </c>
      <c r="F13" s="26"/>
      <c r="G13" s="26"/>
    </row>
    <row r="14" spans="1:7" ht="24.75" customHeight="1">
      <c r="A14" s="31" t="s">
        <v>117</v>
      </c>
      <c r="B14" s="49" t="s">
        <v>42</v>
      </c>
      <c r="C14" s="34"/>
      <c r="D14" s="34">
        <f>D15+D16+D17</f>
        <v>15.45</v>
      </c>
      <c r="E14" s="52"/>
      <c r="F14" s="26"/>
      <c r="G14" s="26"/>
    </row>
    <row r="15" spans="1:7" ht="19.5" customHeight="1">
      <c r="A15" s="38">
        <v>1</v>
      </c>
      <c r="B15" s="53" t="s">
        <v>44</v>
      </c>
      <c r="C15" s="54"/>
      <c r="D15" s="48">
        <v>5</v>
      </c>
      <c r="E15" s="52" t="s">
        <v>118</v>
      </c>
      <c r="F15" s="26"/>
      <c r="G15" s="26"/>
    </row>
    <row r="16" spans="1:7" ht="19.5" customHeight="1">
      <c r="A16" s="38">
        <v>2</v>
      </c>
      <c r="B16" s="53" t="s">
        <v>47</v>
      </c>
      <c r="C16" s="55"/>
      <c r="D16" s="45">
        <v>10.45</v>
      </c>
      <c r="E16" s="52" t="s">
        <v>118</v>
      </c>
      <c r="F16" s="26"/>
      <c r="G16" s="26"/>
    </row>
    <row r="17" spans="1:7" ht="19.5" customHeight="1" hidden="1">
      <c r="A17" s="38">
        <v>3</v>
      </c>
      <c r="B17" s="53" t="s">
        <v>119</v>
      </c>
      <c r="C17" s="55" t="s">
        <v>120</v>
      </c>
      <c r="D17" s="56">
        <v>0</v>
      </c>
      <c r="E17" s="52"/>
      <c r="F17" s="26"/>
      <c r="G17" s="26"/>
    </row>
    <row r="18" spans="1:7" ht="19.5" customHeight="1">
      <c r="A18" s="31" t="s">
        <v>121</v>
      </c>
      <c r="B18" s="49" t="s">
        <v>52</v>
      </c>
      <c r="C18" s="50"/>
      <c r="D18" s="51">
        <v>0.85</v>
      </c>
      <c r="E18" s="52" t="s">
        <v>53</v>
      </c>
      <c r="F18" s="26"/>
      <c r="G18" s="26"/>
    </row>
    <row r="19" spans="1:7" ht="19.5" customHeight="1">
      <c r="A19" s="31" t="s">
        <v>122</v>
      </c>
      <c r="B19" s="49" t="s">
        <v>55</v>
      </c>
      <c r="C19" s="50"/>
      <c r="D19" s="51">
        <v>1.77</v>
      </c>
      <c r="E19" s="52" t="s">
        <v>56</v>
      </c>
      <c r="F19" s="26"/>
      <c r="G19" s="26"/>
    </row>
    <row r="20" spans="1:7" ht="19.5" customHeight="1">
      <c r="A20" s="31" t="s">
        <v>123</v>
      </c>
      <c r="B20" s="49" t="s">
        <v>58</v>
      </c>
      <c r="C20" s="50"/>
      <c r="D20" s="51">
        <v>3.55</v>
      </c>
      <c r="E20" s="52" t="s">
        <v>124</v>
      </c>
      <c r="F20" s="26"/>
      <c r="G20" s="26"/>
    </row>
    <row r="21" spans="1:7" ht="19.5" customHeight="1">
      <c r="A21" s="31" t="s">
        <v>122</v>
      </c>
      <c r="B21" s="49" t="s">
        <v>61</v>
      </c>
      <c r="C21" s="50" t="s">
        <v>125</v>
      </c>
      <c r="D21" s="51">
        <v>1.77</v>
      </c>
      <c r="E21" s="52" t="s">
        <v>56</v>
      </c>
      <c r="F21" s="26"/>
      <c r="G21" s="26"/>
    </row>
    <row r="22" spans="1:7" ht="19.5" customHeight="1">
      <c r="A22" s="31" t="s">
        <v>126</v>
      </c>
      <c r="B22" s="49" t="s">
        <v>63</v>
      </c>
      <c r="C22" s="50" t="s">
        <v>127</v>
      </c>
      <c r="D22" s="57">
        <v>3.55</v>
      </c>
      <c r="E22" s="52" t="s">
        <v>64</v>
      </c>
      <c r="F22" s="26"/>
      <c r="G22" s="26"/>
    </row>
    <row r="23" spans="1:7" ht="19.5" customHeight="1">
      <c r="A23" s="31" t="s">
        <v>128</v>
      </c>
      <c r="B23" s="49" t="s">
        <v>66</v>
      </c>
      <c r="C23" s="58"/>
      <c r="D23" s="34">
        <f>SUM(D24:D28)</f>
        <v>1.07</v>
      </c>
      <c r="E23" s="52"/>
      <c r="F23" s="26"/>
      <c r="G23" s="26"/>
    </row>
    <row r="24" spans="1:7" ht="30" customHeight="1" hidden="1">
      <c r="A24" s="38">
        <v>2</v>
      </c>
      <c r="B24" s="53" t="s">
        <v>129</v>
      </c>
      <c r="C24" s="55" t="s">
        <v>130</v>
      </c>
      <c r="D24" s="56">
        <v>0</v>
      </c>
      <c r="E24" s="42"/>
      <c r="F24" s="26"/>
      <c r="G24" s="26"/>
    </row>
    <row r="25" spans="1:7" ht="30" customHeight="1" hidden="1">
      <c r="A25" s="38">
        <v>3</v>
      </c>
      <c r="B25" s="53" t="s">
        <v>131</v>
      </c>
      <c r="C25" s="55" t="s">
        <v>132</v>
      </c>
      <c r="D25" s="56">
        <v>0</v>
      </c>
      <c r="E25" s="42"/>
      <c r="F25" s="26"/>
      <c r="G25" s="26"/>
    </row>
    <row r="26" spans="1:7" ht="30" customHeight="1" hidden="1">
      <c r="A26" s="38">
        <v>4</v>
      </c>
      <c r="B26" s="53" t="s">
        <v>133</v>
      </c>
      <c r="C26" s="55" t="s">
        <v>134</v>
      </c>
      <c r="D26" s="56">
        <v>0</v>
      </c>
      <c r="E26" s="42"/>
      <c r="F26" s="26"/>
      <c r="G26" s="26"/>
    </row>
    <row r="27" spans="1:7" ht="30" customHeight="1" hidden="1">
      <c r="A27" s="38">
        <v>5</v>
      </c>
      <c r="B27" s="53" t="s">
        <v>135</v>
      </c>
      <c r="C27" s="55" t="s">
        <v>134</v>
      </c>
      <c r="D27" s="56">
        <v>0</v>
      </c>
      <c r="E27" s="42"/>
      <c r="F27" s="26"/>
      <c r="G27" s="26"/>
    </row>
    <row r="28" spans="1:7" ht="30" customHeight="1">
      <c r="A28" s="38">
        <v>1</v>
      </c>
      <c r="B28" s="53" t="s">
        <v>55</v>
      </c>
      <c r="C28" s="55" t="s">
        <v>136</v>
      </c>
      <c r="D28" s="48">
        <v>1.07</v>
      </c>
      <c r="E28" s="52" t="s">
        <v>68</v>
      </c>
      <c r="F28" s="26"/>
      <c r="G28" s="26"/>
    </row>
    <row r="29" spans="1:7" ht="30" customHeight="1" hidden="1">
      <c r="A29" s="38">
        <v>7</v>
      </c>
      <c r="B29" s="53" t="s">
        <v>137</v>
      </c>
      <c r="C29" s="44" t="s">
        <v>138</v>
      </c>
      <c r="D29" s="56">
        <v>0</v>
      </c>
      <c r="E29" s="42"/>
      <c r="F29" s="26"/>
      <c r="G29" s="26"/>
    </row>
    <row r="30" spans="1:7" ht="19.5" customHeight="1">
      <c r="A30" s="59"/>
      <c r="B30" s="60" t="s">
        <v>139</v>
      </c>
      <c r="C30" s="61"/>
      <c r="D30" s="61">
        <f>D4+D5+D6+D13+D14+D18+D21+D22+D23+D19+D20</f>
        <v>58.13</v>
      </c>
      <c r="E30" s="62"/>
      <c r="F30" s="63"/>
      <c r="G30" s="26"/>
    </row>
    <row r="31" spans="1:7" ht="18" customHeight="1">
      <c r="A31" s="64"/>
      <c r="B31" s="65"/>
      <c r="C31" s="66"/>
      <c r="D31" s="66"/>
      <c r="E31" s="67"/>
      <c r="F31" s="26"/>
      <c r="G31" s="26"/>
    </row>
    <row r="32" spans="1:7" ht="18" customHeight="1">
      <c r="A32" s="68"/>
      <c r="B32" s="26"/>
      <c r="C32" s="26"/>
      <c r="D32" s="69"/>
      <c r="E32" s="70"/>
      <c r="F32" s="26"/>
      <c r="G32" s="26"/>
    </row>
    <row r="33" spans="1:7" ht="18" customHeight="1">
      <c r="A33" s="68"/>
      <c r="B33" s="26"/>
      <c r="C33" s="26"/>
      <c r="D33" s="69"/>
      <c r="E33" s="70"/>
      <c r="F33" s="26"/>
      <c r="G33" s="26"/>
    </row>
    <row r="34" spans="1:7" ht="18" customHeight="1">
      <c r="A34" s="68"/>
      <c r="B34" s="26"/>
      <c r="C34" s="71"/>
      <c r="D34" s="69"/>
      <c r="E34" s="70"/>
      <c r="F34" s="26"/>
      <c r="G34" s="26"/>
    </row>
    <row r="35" spans="1:7" ht="18" customHeight="1">
      <c r="A35" s="68"/>
      <c r="B35" s="26"/>
      <c r="C35" s="26"/>
      <c r="D35" s="69"/>
      <c r="E35" s="70"/>
      <c r="F35" s="26"/>
      <c r="G35" s="26"/>
    </row>
    <row r="36" spans="1:7" ht="18" customHeight="1">
      <c r="A36" s="68"/>
      <c r="B36" s="26"/>
      <c r="C36" s="26"/>
      <c r="D36" s="72"/>
      <c r="E36" s="70"/>
      <c r="F36" s="26"/>
      <c r="G36" s="26"/>
    </row>
    <row r="37" spans="1:7" ht="18" customHeight="1">
      <c r="A37" s="68"/>
      <c r="B37" s="26"/>
      <c r="C37" s="26"/>
      <c r="D37" s="72"/>
      <c r="E37" s="70"/>
      <c r="F37" s="26"/>
      <c r="G37" s="26"/>
    </row>
    <row r="38" spans="1:7" ht="18" customHeight="1">
      <c r="A38" s="68"/>
      <c r="B38" s="26"/>
      <c r="C38" s="26"/>
      <c r="D38" s="72"/>
      <c r="E38" s="70"/>
      <c r="F38" s="26"/>
      <c r="G38" s="26"/>
    </row>
    <row r="39" spans="1:7" ht="18" customHeight="1">
      <c r="A39" s="68"/>
      <c r="B39" s="26"/>
      <c r="C39" s="26"/>
      <c r="D39" s="72"/>
      <c r="E39" s="70"/>
      <c r="F39" s="26"/>
      <c r="G39" s="26"/>
    </row>
    <row r="40" spans="1:5" ht="18" customHeight="1">
      <c r="A40" s="68"/>
      <c r="B40" s="26"/>
      <c r="C40" s="26"/>
      <c r="D40" s="72"/>
      <c r="E40" s="70"/>
    </row>
    <row r="41" spans="1:5" ht="18" customHeight="1">
      <c r="A41" s="68"/>
      <c r="B41" s="26"/>
      <c r="C41" s="26"/>
      <c r="D41" s="72"/>
      <c r="E41" s="70"/>
    </row>
    <row r="42" spans="1:5" ht="18" customHeight="1">
      <c r="A42" s="68"/>
      <c r="B42" s="26"/>
      <c r="C42" s="26"/>
      <c r="D42" s="72"/>
      <c r="E42" s="70"/>
    </row>
    <row r="43" spans="1:5" ht="18" customHeight="1">
      <c r="A43" s="68"/>
      <c r="B43" s="26"/>
      <c r="C43" s="26"/>
      <c r="D43" s="72"/>
      <c r="E43" s="70"/>
    </row>
    <row r="44" spans="1:5" ht="18" customHeight="1">
      <c r="A44" s="68"/>
      <c r="B44" s="26"/>
      <c r="C44" s="26"/>
      <c r="D44" s="26"/>
      <c r="E44" s="70"/>
    </row>
    <row r="45" spans="1:5" ht="18" customHeight="1">
      <c r="A45" s="68"/>
      <c r="B45" s="26"/>
      <c r="C45" s="26"/>
      <c r="D45" s="26"/>
      <c r="E45" s="70"/>
    </row>
    <row r="46" spans="1:5" ht="18" customHeight="1">
      <c r="A46" s="68"/>
      <c r="B46" s="26"/>
      <c r="C46" s="26"/>
      <c r="D46" s="26"/>
      <c r="E46" s="70"/>
    </row>
    <row r="47" spans="1:5" ht="18" customHeight="1">
      <c r="A47" s="68"/>
      <c r="B47" s="26"/>
      <c r="C47" s="26"/>
      <c r="D47" s="26"/>
      <c r="E47" s="70"/>
    </row>
    <row r="48" spans="1:5" ht="18" customHeight="1">
      <c r="A48" s="68"/>
      <c r="B48" s="26"/>
      <c r="C48" s="26"/>
      <c r="D48" s="26"/>
      <c r="E48" s="70"/>
    </row>
    <row r="49" spans="1:5" ht="18" customHeight="1">
      <c r="A49" s="68"/>
      <c r="B49" s="26"/>
      <c r="C49" s="26"/>
      <c r="D49" s="26"/>
      <c r="E49" s="70"/>
    </row>
    <row r="50" spans="1:5" ht="14.25">
      <c r="A50" s="68"/>
      <c r="B50" s="26"/>
      <c r="C50" s="26"/>
      <c r="D50" s="26"/>
      <c r="E50" s="70"/>
    </row>
    <row r="51" spans="1:5" ht="14.25">
      <c r="A51" s="68"/>
      <c r="B51" s="26"/>
      <c r="C51" s="26"/>
      <c r="D51" s="26"/>
      <c r="E51" s="70"/>
    </row>
    <row r="52" spans="1:5" ht="14.25">
      <c r="A52" s="68"/>
      <c r="B52" s="26"/>
      <c r="C52" s="26"/>
      <c r="D52" s="26"/>
      <c r="E52" s="70"/>
    </row>
    <row r="53" spans="1:5" ht="14.25">
      <c r="A53" s="26"/>
      <c r="B53" s="26"/>
      <c r="C53" s="26"/>
      <c r="D53" s="26"/>
      <c r="E53" s="70"/>
    </row>
    <row r="54" spans="1:5" ht="14.25">
      <c r="A54" s="26"/>
      <c r="B54" s="26"/>
      <c r="C54" s="26"/>
      <c r="D54" s="26"/>
      <c r="E54" s="26"/>
    </row>
    <row r="55" spans="1:5" ht="14.25">
      <c r="A55" s="26"/>
      <c r="B55" s="26"/>
      <c r="C55" s="26"/>
      <c r="D55" s="26"/>
      <c r="E55" s="26"/>
    </row>
    <row r="56" spans="1:5" ht="14.25">
      <c r="A56" s="26"/>
      <c r="B56" s="26"/>
      <c r="C56" s="26"/>
      <c r="D56" s="26"/>
      <c r="E56" s="26"/>
    </row>
    <row r="57" spans="1:5" ht="14.25">
      <c r="A57" s="26"/>
      <c r="B57" s="26"/>
      <c r="C57" s="26"/>
      <c r="D57" s="26"/>
      <c r="E57" s="26"/>
    </row>
    <row r="58" spans="1:5" ht="14.25">
      <c r="A58" s="26"/>
      <c r="B58" s="26"/>
      <c r="C58" s="26"/>
      <c r="D58" s="26"/>
      <c r="E58" s="26"/>
    </row>
    <row r="59" spans="1:5" ht="14.25">
      <c r="A59" s="26"/>
      <c r="B59" s="26"/>
      <c r="C59" s="26"/>
      <c r="D59" s="26"/>
      <c r="E59" s="26"/>
    </row>
    <row r="60" spans="1:5" ht="14.25">
      <c r="A60" s="26"/>
      <c r="B60" s="26"/>
      <c r="C60" s="26"/>
      <c r="D60" s="26"/>
      <c r="E60" s="26"/>
    </row>
    <row r="61" spans="1:5" ht="14.25">
      <c r="A61" s="26"/>
      <c r="B61" s="26"/>
      <c r="C61" s="26"/>
      <c r="D61" s="26"/>
      <c r="E61" s="26"/>
    </row>
    <row r="62" spans="1:5" ht="14.25">
      <c r="A62" s="26"/>
      <c r="B62" s="26"/>
      <c r="C62" s="26"/>
      <c r="D62" s="26"/>
      <c r="E62" s="26"/>
    </row>
    <row r="63" spans="1:5" ht="14.25">
      <c r="A63" s="26"/>
      <c r="B63" s="26"/>
      <c r="C63" s="26"/>
      <c r="D63" s="26"/>
      <c r="E63" s="26"/>
    </row>
    <row r="64" spans="1:5" ht="14.25">
      <c r="A64" s="26"/>
      <c r="B64" s="26"/>
      <c r="C64" s="26"/>
      <c r="D64" s="26"/>
      <c r="E64" s="26"/>
    </row>
    <row r="65" spans="1:5" ht="14.25">
      <c r="A65" s="26"/>
      <c r="B65" s="26"/>
      <c r="C65" s="26"/>
      <c r="D65" s="26"/>
      <c r="E65" s="26"/>
    </row>
    <row r="66" spans="1:5" ht="14.25">
      <c r="A66" s="26"/>
      <c r="B66" s="26"/>
      <c r="C66" s="26"/>
      <c r="D66" s="26"/>
      <c r="E66" s="26"/>
    </row>
    <row r="67" spans="1:5" ht="14.25">
      <c r="A67" s="26"/>
      <c r="B67" s="26"/>
      <c r="C67" s="26"/>
      <c r="D67" s="26"/>
      <c r="E67" s="26"/>
    </row>
    <row r="68" spans="1:5" ht="14.25">
      <c r="A68" s="26"/>
      <c r="B68" s="26"/>
      <c r="C68" s="26"/>
      <c r="D68" s="26"/>
      <c r="E68" s="26"/>
    </row>
    <row r="69" spans="1:5" ht="14.25">
      <c r="A69" s="26"/>
      <c r="B69" s="26"/>
      <c r="C69" s="26"/>
      <c r="D69" s="26"/>
      <c r="E69" s="26"/>
    </row>
    <row r="70" spans="1:5" ht="14.25">
      <c r="A70" s="26"/>
      <c r="B70" s="26"/>
      <c r="C70" s="26"/>
      <c r="D70" s="26"/>
      <c r="E70" s="26"/>
    </row>
    <row r="71" spans="1:5" ht="14.25">
      <c r="A71" s="26"/>
      <c r="B71" s="26"/>
      <c r="C71" s="26"/>
      <c r="D71" s="26"/>
      <c r="E71" s="26"/>
    </row>
    <row r="72" spans="1:5" ht="14.25">
      <c r="A72" s="26"/>
      <c r="B72" s="26"/>
      <c r="C72" s="26"/>
      <c r="D72" s="26"/>
      <c r="E72" s="26"/>
    </row>
    <row r="73" spans="1:5" ht="14.25">
      <c r="A73" s="26"/>
      <c r="B73" s="26"/>
      <c r="C73" s="26"/>
      <c r="D73" s="26"/>
      <c r="E73" s="26"/>
    </row>
    <row r="74" spans="1:5" ht="14.25">
      <c r="A74" s="26"/>
      <c r="B74" s="26"/>
      <c r="C74" s="26"/>
      <c r="D74" s="26"/>
      <c r="E74" s="26"/>
    </row>
    <row r="75" spans="1:5" ht="14.25">
      <c r="A75" s="26"/>
      <c r="B75" s="26"/>
      <c r="C75" s="26"/>
      <c r="D75" s="26"/>
      <c r="E75" s="26"/>
    </row>
    <row r="76" spans="1:5" ht="14.25">
      <c r="A76" s="26"/>
      <c r="B76" s="26"/>
      <c r="C76" s="26"/>
      <c r="D76" s="26"/>
      <c r="E76" s="26"/>
    </row>
    <row r="77" spans="1:5" ht="14.25">
      <c r="A77" s="26"/>
      <c r="B77" s="26"/>
      <c r="C77" s="26"/>
      <c r="D77" s="26"/>
      <c r="E77" s="26"/>
    </row>
    <row r="78" spans="1:5" ht="14.25">
      <c r="A78" s="26"/>
      <c r="B78" s="26"/>
      <c r="C78" s="26"/>
      <c r="D78" s="26"/>
      <c r="E78" s="26"/>
    </row>
    <row r="79" spans="1:5" ht="14.25">
      <c r="A79" s="26"/>
      <c r="B79" s="26"/>
      <c r="C79" s="26"/>
      <c r="D79" s="26"/>
      <c r="E79" s="26"/>
    </row>
    <row r="80" spans="1:5" ht="14.25">
      <c r="A80" s="26"/>
      <c r="B80" s="26"/>
      <c r="C80" s="26"/>
      <c r="D80" s="26"/>
      <c r="E80" s="26"/>
    </row>
    <row r="81" spans="1:5" ht="14.25">
      <c r="A81" s="26"/>
      <c r="B81" s="26"/>
      <c r="C81" s="26"/>
      <c r="D81" s="26"/>
      <c r="E81" s="26"/>
    </row>
    <row r="82" spans="1:5" ht="14.25">
      <c r="A82" s="26"/>
      <c r="B82" s="26"/>
      <c r="C82" s="26"/>
      <c r="D82" s="26"/>
      <c r="E82" s="26"/>
    </row>
    <row r="83" spans="1:5" ht="14.25">
      <c r="A83" s="26"/>
      <c r="B83" s="26"/>
      <c r="C83" s="26"/>
      <c r="D83" s="26"/>
      <c r="E83" s="26"/>
    </row>
    <row r="84" spans="1:5" ht="14.25">
      <c r="A84" s="73"/>
      <c r="B84" s="73"/>
      <c r="C84" s="73"/>
      <c r="D84" s="73"/>
      <c r="E84" s="73"/>
    </row>
    <row r="85" spans="1:5" ht="14.25">
      <c r="A85" s="73"/>
      <c r="B85" s="73"/>
      <c r="C85" s="73"/>
      <c r="D85" s="73"/>
      <c r="E85" s="73"/>
    </row>
    <row r="86" spans="1:5" ht="14.25">
      <c r="A86" s="73"/>
      <c r="B86" s="73"/>
      <c r="C86" s="73"/>
      <c r="D86" s="73"/>
      <c r="E86" s="73"/>
    </row>
    <row r="87" spans="1:5" ht="14.25">
      <c r="A87" s="73"/>
      <c r="B87" s="73"/>
      <c r="C87" s="73"/>
      <c r="D87" s="73"/>
      <c r="E87" s="73"/>
    </row>
    <row r="88" spans="1:5" ht="14.25">
      <c r="A88" s="73"/>
      <c r="B88" s="73"/>
      <c r="C88" s="73"/>
      <c r="D88" s="73"/>
      <c r="E88" s="73"/>
    </row>
    <row r="89" spans="1:5" ht="14.25">
      <c r="A89" s="73"/>
      <c r="B89" s="73"/>
      <c r="C89" s="73"/>
      <c r="D89" s="73"/>
      <c r="E89" s="73"/>
    </row>
    <row r="90" spans="1:5" ht="14.25">
      <c r="A90" s="73"/>
      <c r="B90" s="73"/>
      <c r="C90" s="73"/>
      <c r="D90" s="73"/>
      <c r="E90" s="73"/>
    </row>
    <row r="91" spans="1:5" ht="14.25">
      <c r="A91" s="73"/>
      <c r="B91" s="73"/>
      <c r="C91" s="73"/>
      <c r="D91" s="73"/>
      <c r="E91" s="73"/>
    </row>
    <row r="92" spans="1:5" ht="14.25">
      <c r="A92" s="73"/>
      <c r="B92" s="73"/>
      <c r="C92" s="73"/>
      <c r="D92" s="73"/>
      <c r="E92" s="73"/>
    </row>
    <row r="93" spans="1:5" ht="14.25">
      <c r="A93" s="73"/>
      <c r="B93" s="73"/>
      <c r="C93" s="73"/>
      <c r="D93" s="73"/>
      <c r="E93" s="73"/>
    </row>
    <row r="94" spans="1:5" ht="14.25">
      <c r="A94" s="73"/>
      <c r="B94" s="73"/>
      <c r="C94" s="73"/>
      <c r="D94" s="73"/>
      <c r="E94" s="73"/>
    </row>
    <row r="95" spans="1:5" ht="14.25">
      <c r="A95" s="73"/>
      <c r="B95" s="73"/>
      <c r="C95" s="73"/>
      <c r="D95" s="73"/>
      <c r="E95" s="73"/>
    </row>
    <row r="96" spans="1:5" ht="14.25">
      <c r="A96" s="73"/>
      <c r="B96" s="73"/>
      <c r="C96" s="73"/>
      <c r="D96" s="73"/>
      <c r="E96" s="73"/>
    </row>
    <row r="97" spans="1:5" ht="14.25">
      <c r="A97" s="73"/>
      <c r="B97" s="73"/>
      <c r="C97" s="73"/>
      <c r="D97" s="73"/>
      <c r="E97" s="73"/>
    </row>
    <row r="98" spans="1:5" ht="14.25">
      <c r="A98" s="73"/>
      <c r="B98" s="73"/>
      <c r="C98" s="73"/>
      <c r="D98" s="73"/>
      <c r="E98" s="73"/>
    </row>
    <row r="99" spans="1:5" ht="14.25">
      <c r="A99" s="73"/>
      <c r="B99" s="73"/>
      <c r="C99" s="73"/>
      <c r="D99" s="73"/>
      <c r="E99" s="73"/>
    </row>
    <row r="100" spans="1:5" ht="14.25">
      <c r="A100" s="73"/>
      <c r="B100" s="73"/>
      <c r="C100" s="73"/>
      <c r="D100" s="73"/>
      <c r="E100" s="73"/>
    </row>
    <row r="101" spans="1:5" ht="14.25">
      <c r="A101" s="73"/>
      <c r="B101" s="73"/>
      <c r="C101" s="73"/>
      <c r="D101" s="73"/>
      <c r="E101" s="73"/>
    </row>
    <row r="102" spans="1:5" ht="14.25">
      <c r="A102" s="73"/>
      <c r="B102" s="73"/>
      <c r="C102" s="73"/>
      <c r="D102" s="73"/>
      <c r="E102" s="73"/>
    </row>
    <row r="103" spans="1:5" ht="14.25">
      <c r="A103" s="73"/>
      <c r="B103" s="73"/>
      <c r="C103" s="73"/>
      <c r="D103" s="73"/>
      <c r="E103" s="73"/>
    </row>
    <row r="104" spans="1:5" ht="14.25">
      <c r="A104" s="73"/>
      <c r="B104" s="73"/>
      <c r="C104" s="73"/>
      <c r="D104" s="73"/>
      <c r="E104" s="73"/>
    </row>
    <row r="105" spans="1:5" ht="14.25">
      <c r="A105" s="73"/>
      <c r="B105" s="73"/>
      <c r="C105" s="73"/>
      <c r="D105" s="73"/>
      <c r="E105" s="73"/>
    </row>
    <row r="106" spans="1:5" ht="14.25">
      <c r="A106" s="73"/>
      <c r="B106" s="73"/>
      <c r="C106" s="73"/>
      <c r="D106" s="73"/>
      <c r="E106" s="73"/>
    </row>
    <row r="107" spans="1:5" ht="14.25">
      <c r="A107" s="73"/>
      <c r="B107" s="73"/>
      <c r="C107" s="73"/>
      <c r="D107" s="73"/>
      <c r="E107" s="73"/>
    </row>
    <row r="108" spans="1:5" ht="14.25">
      <c r="A108" s="73"/>
      <c r="B108" s="73"/>
      <c r="C108" s="73"/>
      <c r="D108" s="73"/>
      <c r="E108" s="73"/>
    </row>
    <row r="109" spans="1:5" ht="14.25">
      <c r="A109" s="73"/>
      <c r="B109" s="73"/>
      <c r="C109" s="73"/>
      <c r="D109" s="73"/>
      <c r="E109" s="73"/>
    </row>
    <row r="110" spans="1:5" ht="14.25">
      <c r="A110" s="73"/>
      <c r="B110" s="73"/>
      <c r="C110" s="73"/>
      <c r="D110" s="73"/>
      <c r="E110" s="73"/>
    </row>
    <row r="111" spans="1:5" ht="14.25">
      <c r="A111" s="73"/>
      <c r="B111" s="73"/>
      <c r="C111" s="73"/>
      <c r="D111" s="73"/>
      <c r="E111" s="73"/>
    </row>
    <row r="112" spans="1:5" ht="14.25">
      <c r="A112" s="73"/>
      <c r="B112" s="73"/>
      <c r="C112" s="73"/>
      <c r="D112" s="73"/>
      <c r="E112" s="73"/>
    </row>
    <row r="113" spans="1:5" ht="14.25">
      <c r="A113" s="73"/>
      <c r="B113" s="73"/>
      <c r="C113" s="73"/>
      <c r="D113" s="73"/>
      <c r="E113" s="73"/>
    </row>
    <row r="114" spans="1:5" ht="14.25">
      <c r="A114" s="73"/>
      <c r="B114" s="73"/>
      <c r="C114" s="73"/>
      <c r="D114" s="73"/>
      <c r="E114" s="73"/>
    </row>
    <row r="115" spans="1:5" ht="14.25">
      <c r="A115" s="73"/>
      <c r="B115" s="73"/>
      <c r="C115" s="73"/>
      <c r="D115" s="73"/>
      <c r="E115" s="73"/>
    </row>
    <row r="116" spans="1:5" ht="14.25">
      <c r="A116" s="73"/>
      <c r="B116" s="73"/>
      <c r="C116" s="73"/>
      <c r="D116" s="73"/>
      <c r="E116" s="73"/>
    </row>
    <row r="117" spans="1:5" ht="14.25">
      <c r="A117" s="73"/>
      <c r="B117" s="73"/>
      <c r="C117" s="73"/>
      <c r="D117" s="73"/>
      <c r="E117" s="73"/>
    </row>
    <row r="118" spans="1:5" ht="14.25">
      <c r="A118" s="73"/>
      <c r="B118" s="73"/>
      <c r="C118" s="73"/>
      <c r="D118" s="73"/>
      <c r="E118" s="73"/>
    </row>
    <row r="119" spans="1:5" ht="14.25">
      <c r="A119" s="73"/>
      <c r="B119" s="73"/>
      <c r="C119" s="73"/>
      <c r="D119" s="73"/>
      <c r="E119" s="73"/>
    </row>
  </sheetData>
  <sheetProtection/>
  <mergeCells count="2">
    <mergeCell ref="A1:E1"/>
    <mergeCell ref="A2:D2"/>
  </mergeCells>
  <printOptions/>
  <pageMargins left="0.39" right="0.31" top="0.87" bottom="0.24" header="0.43" footer="0.16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D21" sqref="D21"/>
    </sheetView>
  </sheetViews>
  <sheetFormatPr defaultColWidth="9.00390625" defaultRowHeight="14.25"/>
  <cols>
    <col min="1" max="1" width="4.625" style="4" customWidth="1"/>
    <col min="2" max="2" width="10.875" style="4" customWidth="1"/>
    <col min="3" max="3" width="15.25390625" style="4" customWidth="1"/>
    <col min="4" max="4" width="14.875" style="4" customWidth="1"/>
    <col min="5" max="5" width="5.75390625" style="4" customWidth="1"/>
    <col min="6" max="6" width="11.50390625" style="16" customWidth="1"/>
    <col min="7" max="7" width="8.75390625" style="16" customWidth="1"/>
    <col min="8" max="9" width="6.625" style="4" customWidth="1"/>
    <col min="10" max="16384" width="9.00390625" style="4" customWidth="1"/>
  </cols>
  <sheetData>
    <row r="1" spans="1:7" s="1" customFormat="1" ht="31.5" customHeight="1">
      <c r="A1" s="108" t="s">
        <v>140</v>
      </c>
      <c r="B1" s="108"/>
      <c r="C1" s="108"/>
      <c r="D1" s="108"/>
      <c r="E1" s="108"/>
      <c r="F1" s="109"/>
      <c r="G1" s="109"/>
    </row>
    <row r="2" spans="1:7" s="2" customFormat="1" ht="31.5" customHeight="1">
      <c r="A2" s="2" t="s">
        <v>83</v>
      </c>
      <c r="C2" s="5"/>
      <c r="D2" s="5"/>
      <c r="E2" s="5"/>
      <c r="F2" s="17"/>
      <c r="G2" s="18" t="s">
        <v>141</v>
      </c>
    </row>
    <row r="3" spans="1:7" ht="21.75" customHeight="1">
      <c r="A3" s="111" t="s">
        <v>0</v>
      </c>
      <c r="B3" s="111" t="s">
        <v>142</v>
      </c>
      <c r="C3" s="111" t="s">
        <v>143</v>
      </c>
      <c r="D3" s="111" t="s">
        <v>144</v>
      </c>
      <c r="E3" s="111" t="s">
        <v>12</v>
      </c>
      <c r="F3" s="110" t="s">
        <v>145</v>
      </c>
      <c r="G3" s="110"/>
    </row>
    <row r="4" spans="1:7" ht="48.75" customHeight="1">
      <c r="A4" s="112"/>
      <c r="B4" s="112"/>
      <c r="C4" s="112"/>
      <c r="D4" s="112"/>
      <c r="E4" s="112"/>
      <c r="F4" s="19" t="s">
        <v>146</v>
      </c>
      <c r="G4" s="19" t="s">
        <v>10</v>
      </c>
    </row>
    <row r="5" spans="1:7" s="15" customFormat="1" ht="31.5" customHeight="1">
      <c r="A5" s="20" t="s">
        <v>77</v>
      </c>
      <c r="B5" s="21" t="s">
        <v>147</v>
      </c>
      <c r="C5" s="21" t="s">
        <v>148</v>
      </c>
      <c r="D5" s="21" t="s">
        <v>149</v>
      </c>
      <c r="E5" s="20" t="s">
        <v>150</v>
      </c>
      <c r="F5" s="22">
        <v>35.152</v>
      </c>
      <c r="G5" s="22">
        <f>F5</f>
        <v>35.152</v>
      </c>
    </row>
    <row r="6" spans="1:7" s="15" customFormat="1" ht="31.5" customHeight="1">
      <c r="A6" s="20" t="s">
        <v>41</v>
      </c>
      <c r="B6" s="21" t="s">
        <v>151</v>
      </c>
      <c r="C6" s="21" t="s">
        <v>152</v>
      </c>
      <c r="D6" s="21" t="s">
        <v>153</v>
      </c>
      <c r="E6" s="20" t="s">
        <v>150</v>
      </c>
      <c r="F6" s="22">
        <v>2.285</v>
      </c>
      <c r="G6" s="22">
        <f aca="true" t="shared" si="0" ref="G6:G36">F6</f>
        <v>2.285</v>
      </c>
    </row>
    <row r="7" spans="1:7" s="15" customFormat="1" ht="31.5" customHeight="1">
      <c r="A7" s="20" t="s">
        <v>48</v>
      </c>
      <c r="B7" s="21" t="s">
        <v>154</v>
      </c>
      <c r="C7" s="21" t="s">
        <v>155</v>
      </c>
      <c r="D7" s="21" t="s">
        <v>156</v>
      </c>
      <c r="E7" s="20" t="s">
        <v>90</v>
      </c>
      <c r="F7" s="22">
        <v>303.155</v>
      </c>
      <c r="G7" s="22">
        <f t="shared" si="0"/>
        <v>303.155</v>
      </c>
    </row>
    <row r="8" spans="1:7" s="15" customFormat="1" ht="31.5" customHeight="1">
      <c r="A8" s="20" t="s">
        <v>51</v>
      </c>
      <c r="B8" s="21" t="s">
        <v>157</v>
      </c>
      <c r="C8" s="21" t="s">
        <v>158</v>
      </c>
      <c r="D8" s="21" t="s">
        <v>156</v>
      </c>
      <c r="E8" s="20" t="s">
        <v>159</v>
      </c>
      <c r="F8" s="22">
        <v>366.845</v>
      </c>
      <c r="G8" s="22">
        <f t="shared" si="0"/>
        <v>366.845</v>
      </c>
    </row>
    <row r="9" spans="1:7" s="15" customFormat="1" ht="31.5" customHeight="1">
      <c r="A9" s="20" t="s">
        <v>54</v>
      </c>
      <c r="B9" s="21" t="s">
        <v>160</v>
      </c>
      <c r="C9" s="21" t="s">
        <v>161</v>
      </c>
      <c r="D9" s="21" t="s">
        <v>156</v>
      </c>
      <c r="E9" s="20" t="s">
        <v>90</v>
      </c>
      <c r="F9" s="22">
        <v>66.551</v>
      </c>
      <c r="G9" s="22">
        <f t="shared" si="0"/>
        <v>66.551</v>
      </c>
    </row>
    <row r="10" spans="1:7" s="15" customFormat="1" ht="31.5" customHeight="1">
      <c r="A10" s="20" t="s">
        <v>57</v>
      </c>
      <c r="B10" s="21" t="s">
        <v>162</v>
      </c>
      <c r="C10" s="21" t="s">
        <v>161</v>
      </c>
      <c r="D10" s="21" t="s">
        <v>163</v>
      </c>
      <c r="E10" s="20" t="s">
        <v>90</v>
      </c>
      <c r="F10" s="22">
        <v>278.202</v>
      </c>
      <c r="G10" s="22">
        <f t="shared" si="0"/>
        <v>278.202</v>
      </c>
    </row>
    <row r="11" spans="1:7" s="15" customFormat="1" ht="31.5" customHeight="1">
      <c r="A11" s="20" t="s">
        <v>60</v>
      </c>
      <c r="B11" s="21" t="s">
        <v>164</v>
      </c>
      <c r="C11" s="21" t="s">
        <v>165</v>
      </c>
      <c r="D11" s="21" t="s">
        <v>156</v>
      </c>
      <c r="E11" s="20" t="s">
        <v>166</v>
      </c>
      <c r="F11" s="22">
        <v>25.314</v>
      </c>
      <c r="G11" s="22">
        <f t="shared" si="0"/>
        <v>25.314</v>
      </c>
    </row>
    <row r="12" spans="1:7" s="15" customFormat="1" ht="31.5" customHeight="1">
      <c r="A12" s="20" t="s">
        <v>62</v>
      </c>
      <c r="B12" s="21" t="s">
        <v>167</v>
      </c>
      <c r="C12" s="21" t="s">
        <v>168</v>
      </c>
      <c r="D12" s="21" t="s">
        <v>156</v>
      </c>
      <c r="E12" s="20" t="s">
        <v>166</v>
      </c>
      <c r="F12" s="22">
        <v>116.786</v>
      </c>
      <c r="G12" s="22">
        <f t="shared" si="0"/>
        <v>116.786</v>
      </c>
    </row>
    <row r="13" spans="1:7" s="15" customFormat="1" ht="31.5" customHeight="1">
      <c r="A13" s="20" t="s">
        <v>65</v>
      </c>
      <c r="B13" s="21" t="s">
        <v>169</v>
      </c>
      <c r="C13" s="21" t="s">
        <v>170</v>
      </c>
      <c r="D13" s="21" t="s">
        <v>156</v>
      </c>
      <c r="E13" s="20" t="s">
        <v>166</v>
      </c>
      <c r="F13" s="22">
        <v>110.258</v>
      </c>
      <c r="G13" s="22">
        <f t="shared" si="0"/>
        <v>110.258</v>
      </c>
    </row>
    <row r="14" spans="1:7" s="15" customFormat="1" ht="31.5" customHeight="1">
      <c r="A14" s="20" t="s">
        <v>171</v>
      </c>
      <c r="B14" s="21" t="s">
        <v>172</v>
      </c>
      <c r="C14" s="21" t="s">
        <v>173</v>
      </c>
      <c r="D14" s="21" t="s">
        <v>174</v>
      </c>
      <c r="E14" s="20" t="s">
        <v>166</v>
      </c>
      <c r="F14" s="22">
        <v>365.04</v>
      </c>
      <c r="G14" s="22">
        <f t="shared" si="0"/>
        <v>365.04</v>
      </c>
    </row>
    <row r="15" spans="1:7" s="15" customFormat="1" ht="31.5" customHeight="1">
      <c r="A15" s="20" t="s">
        <v>175</v>
      </c>
      <c r="B15" s="21" t="s">
        <v>176</v>
      </c>
      <c r="C15" s="21" t="s">
        <v>177</v>
      </c>
      <c r="D15" s="21" t="s">
        <v>156</v>
      </c>
      <c r="E15" s="20" t="s">
        <v>166</v>
      </c>
      <c r="F15" s="22">
        <v>307.576</v>
      </c>
      <c r="G15" s="22">
        <f t="shared" si="0"/>
        <v>307.576</v>
      </c>
    </row>
    <row r="16" spans="1:7" s="15" customFormat="1" ht="31.5" customHeight="1">
      <c r="A16" s="20" t="s">
        <v>178</v>
      </c>
      <c r="B16" s="21" t="s">
        <v>179</v>
      </c>
      <c r="C16" s="21" t="s">
        <v>180</v>
      </c>
      <c r="D16" s="21" t="s">
        <v>181</v>
      </c>
      <c r="E16" s="20" t="s">
        <v>166</v>
      </c>
      <c r="F16" s="22">
        <v>15.862</v>
      </c>
      <c r="G16" s="22">
        <f t="shared" si="0"/>
        <v>15.862</v>
      </c>
    </row>
    <row r="17" spans="1:7" s="15" customFormat="1" ht="31.5" customHeight="1">
      <c r="A17" s="20" t="s">
        <v>182</v>
      </c>
      <c r="B17" s="21" t="s">
        <v>183</v>
      </c>
      <c r="C17" s="21" t="s">
        <v>184</v>
      </c>
      <c r="D17" s="21" t="s">
        <v>185</v>
      </c>
      <c r="E17" s="20" t="s">
        <v>166</v>
      </c>
      <c r="F17" s="22">
        <v>968096.127</v>
      </c>
      <c r="G17" s="22">
        <f t="shared" si="0"/>
        <v>968096.127</v>
      </c>
    </row>
    <row r="18" spans="1:7" s="15" customFormat="1" ht="31.5" customHeight="1">
      <c r="A18" s="20" t="s">
        <v>186</v>
      </c>
      <c r="B18" s="21" t="s">
        <v>187</v>
      </c>
      <c r="C18" s="21" t="s">
        <v>188</v>
      </c>
      <c r="D18" s="21" t="s">
        <v>156</v>
      </c>
      <c r="E18" s="20" t="s">
        <v>189</v>
      </c>
      <c r="F18" s="22">
        <v>2256.002</v>
      </c>
      <c r="G18" s="22">
        <f t="shared" si="0"/>
        <v>2256.002</v>
      </c>
    </row>
    <row r="19" spans="1:7" s="15" customFormat="1" ht="31.5" customHeight="1">
      <c r="A19" s="20" t="s">
        <v>190</v>
      </c>
      <c r="B19" s="21" t="s">
        <v>191</v>
      </c>
      <c r="C19" s="21" t="s">
        <v>192</v>
      </c>
      <c r="D19" s="21" t="s">
        <v>193</v>
      </c>
      <c r="E19" s="20" t="s">
        <v>189</v>
      </c>
      <c r="F19" s="22">
        <v>1933.104</v>
      </c>
      <c r="G19" s="22">
        <f t="shared" si="0"/>
        <v>1933.104</v>
      </c>
    </row>
    <row r="20" spans="1:7" s="15" customFormat="1" ht="31.5" customHeight="1">
      <c r="A20" s="20" t="s">
        <v>194</v>
      </c>
      <c r="B20" s="21" t="s">
        <v>195</v>
      </c>
      <c r="C20" s="21" t="s">
        <v>196</v>
      </c>
      <c r="D20" s="21" t="s">
        <v>197</v>
      </c>
      <c r="E20" s="20" t="s">
        <v>189</v>
      </c>
      <c r="F20" s="22">
        <v>508.738</v>
      </c>
      <c r="G20" s="22">
        <f t="shared" si="0"/>
        <v>508.738</v>
      </c>
    </row>
    <row r="21" spans="1:7" s="15" customFormat="1" ht="31.5" customHeight="1">
      <c r="A21" s="20" t="s">
        <v>198</v>
      </c>
      <c r="B21" s="21" t="s">
        <v>199</v>
      </c>
      <c r="C21" s="21" t="s">
        <v>196</v>
      </c>
      <c r="D21" s="21" t="s">
        <v>200</v>
      </c>
      <c r="E21" s="20" t="s">
        <v>189</v>
      </c>
      <c r="F21" s="22">
        <v>148.32</v>
      </c>
      <c r="G21" s="22">
        <f t="shared" si="0"/>
        <v>148.32</v>
      </c>
    </row>
    <row r="22" spans="1:7" s="15" customFormat="1" ht="31.5" customHeight="1">
      <c r="A22" s="20" t="s">
        <v>201</v>
      </c>
      <c r="B22" s="21" t="s">
        <v>202</v>
      </c>
      <c r="C22" s="21" t="s">
        <v>196</v>
      </c>
      <c r="D22" s="21" t="s">
        <v>203</v>
      </c>
      <c r="E22" s="20" t="s">
        <v>189</v>
      </c>
      <c r="F22" s="22">
        <v>2307.183</v>
      </c>
      <c r="G22" s="22">
        <f t="shared" si="0"/>
        <v>2307.183</v>
      </c>
    </row>
    <row r="23" spans="1:7" s="15" customFormat="1" ht="31.5" customHeight="1">
      <c r="A23" s="20" t="s">
        <v>204</v>
      </c>
      <c r="B23" s="21" t="s">
        <v>205</v>
      </c>
      <c r="C23" s="21" t="s">
        <v>196</v>
      </c>
      <c r="D23" s="21" t="s">
        <v>206</v>
      </c>
      <c r="E23" s="20" t="s">
        <v>189</v>
      </c>
      <c r="F23" s="22">
        <v>119.86</v>
      </c>
      <c r="G23" s="22">
        <f t="shared" si="0"/>
        <v>119.86</v>
      </c>
    </row>
    <row r="24" spans="1:7" s="15" customFormat="1" ht="31.5" customHeight="1">
      <c r="A24" s="20" t="s">
        <v>207</v>
      </c>
      <c r="B24" s="21" t="s">
        <v>208</v>
      </c>
      <c r="C24" s="21" t="s">
        <v>209</v>
      </c>
      <c r="D24" s="21" t="s">
        <v>156</v>
      </c>
      <c r="E24" s="20" t="s">
        <v>189</v>
      </c>
      <c r="F24" s="22">
        <v>98.88</v>
      </c>
      <c r="G24" s="22">
        <f t="shared" si="0"/>
        <v>98.88</v>
      </c>
    </row>
    <row r="25" spans="1:7" s="15" customFormat="1" ht="31.5" customHeight="1">
      <c r="A25" s="20" t="s">
        <v>210</v>
      </c>
      <c r="B25" s="21" t="s">
        <v>211</v>
      </c>
      <c r="C25" s="21" t="s">
        <v>212</v>
      </c>
      <c r="D25" s="21" t="s">
        <v>213</v>
      </c>
      <c r="E25" s="20" t="s">
        <v>166</v>
      </c>
      <c r="F25" s="22">
        <v>233555.225</v>
      </c>
      <c r="G25" s="22">
        <f t="shared" si="0"/>
        <v>233555.225</v>
      </c>
    </row>
    <row r="26" spans="1:7" s="15" customFormat="1" ht="31.5" customHeight="1">
      <c r="A26" s="20" t="s">
        <v>214</v>
      </c>
      <c r="B26" s="21" t="s">
        <v>215</v>
      </c>
      <c r="C26" s="21" t="s">
        <v>216</v>
      </c>
      <c r="D26" s="21" t="s">
        <v>156</v>
      </c>
      <c r="E26" s="20" t="s">
        <v>189</v>
      </c>
      <c r="F26" s="22">
        <v>704.749</v>
      </c>
      <c r="G26" s="22">
        <f t="shared" si="0"/>
        <v>704.749</v>
      </c>
    </row>
    <row r="27" spans="1:7" s="15" customFormat="1" ht="31.5" customHeight="1">
      <c r="A27" s="20" t="s">
        <v>217</v>
      </c>
      <c r="B27" s="21" t="s">
        <v>218</v>
      </c>
      <c r="C27" s="21" t="s">
        <v>219</v>
      </c>
      <c r="D27" s="21" t="s">
        <v>220</v>
      </c>
      <c r="E27" s="20" t="s">
        <v>189</v>
      </c>
      <c r="F27" s="22">
        <v>411.887</v>
      </c>
      <c r="G27" s="22">
        <f t="shared" si="0"/>
        <v>411.887</v>
      </c>
    </row>
    <row r="28" spans="1:7" s="15" customFormat="1" ht="31.5" customHeight="1">
      <c r="A28" s="20" t="s">
        <v>221</v>
      </c>
      <c r="B28" s="21" t="s">
        <v>222</v>
      </c>
      <c r="C28" s="21" t="s">
        <v>223</v>
      </c>
      <c r="D28" s="21" t="s">
        <v>156</v>
      </c>
      <c r="E28" s="20" t="s">
        <v>166</v>
      </c>
      <c r="F28" s="22">
        <v>364.142</v>
      </c>
      <c r="G28" s="22">
        <f t="shared" si="0"/>
        <v>364.142</v>
      </c>
    </row>
    <row r="29" spans="1:7" s="15" customFormat="1" ht="31.5" customHeight="1">
      <c r="A29" s="20" t="s">
        <v>224</v>
      </c>
      <c r="B29" s="21" t="s">
        <v>225</v>
      </c>
      <c r="C29" s="21" t="s">
        <v>226</v>
      </c>
      <c r="D29" s="21" t="s">
        <v>156</v>
      </c>
      <c r="E29" s="20" t="s">
        <v>166</v>
      </c>
      <c r="F29" s="22">
        <v>541.755</v>
      </c>
      <c r="G29" s="22">
        <f t="shared" si="0"/>
        <v>541.755</v>
      </c>
    </row>
    <row r="30" spans="1:7" s="15" customFormat="1" ht="31.5" customHeight="1">
      <c r="A30" s="20" t="s">
        <v>227</v>
      </c>
      <c r="B30" s="21" t="s">
        <v>228</v>
      </c>
      <c r="C30" s="21" t="s">
        <v>229</v>
      </c>
      <c r="D30" s="21" t="s">
        <v>230</v>
      </c>
      <c r="E30" s="20" t="s">
        <v>166</v>
      </c>
      <c r="F30" s="22">
        <v>13280.209</v>
      </c>
      <c r="G30" s="22">
        <f t="shared" si="0"/>
        <v>13280.209</v>
      </c>
    </row>
    <row r="31" spans="1:7" s="15" customFormat="1" ht="31.5" customHeight="1">
      <c r="A31" s="20" t="s">
        <v>231</v>
      </c>
      <c r="B31" s="21" t="s">
        <v>232</v>
      </c>
      <c r="C31" s="21" t="s">
        <v>233</v>
      </c>
      <c r="D31" s="21" t="s">
        <v>234</v>
      </c>
      <c r="E31" s="20" t="s">
        <v>235</v>
      </c>
      <c r="F31" s="22">
        <v>1100.768</v>
      </c>
      <c r="G31" s="22">
        <f t="shared" si="0"/>
        <v>1100.768</v>
      </c>
    </row>
    <row r="32" spans="1:7" s="15" customFormat="1" ht="31.5" customHeight="1">
      <c r="A32" s="20" t="s">
        <v>236</v>
      </c>
      <c r="B32" s="21" t="s">
        <v>237</v>
      </c>
      <c r="C32" s="21" t="s">
        <v>238</v>
      </c>
      <c r="D32" s="21" t="s">
        <v>156</v>
      </c>
      <c r="E32" s="20" t="s">
        <v>166</v>
      </c>
      <c r="F32" s="22">
        <v>21.417</v>
      </c>
      <c r="G32" s="22">
        <f t="shared" si="0"/>
        <v>21.417</v>
      </c>
    </row>
    <row r="33" spans="1:7" s="15" customFormat="1" ht="31.5" customHeight="1">
      <c r="A33" s="20" t="s">
        <v>239</v>
      </c>
      <c r="B33" s="21" t="s">
        <v>240</v>
      </c>
      <c r="C33" s="21" t="s">
        <v>241</v>
      </c>
      <c r="D33" s="21" t="s">
        <v>156</v>
      </c>
      <c r="E33" s="20" t="s">
        <v>242</v>
      </c>
      <c r="F33" s="22">
        <v>2373.99</v>
      </c>
      <c r="G33" s="22">
        <f t="shared" si="0"/>
        <v>2373.99</v>
      </c>
    </row>
    <row r="34" spans="1:7" s="15" customFormat="1" ht="31.5" customHeight="1">
      <c r="A34" s="20" t="s">
        <v>243</v>
      </c>
      <c r="B34" s="21" t="s">
        <v>244</v>
      </c>
      <c r="C34" s="21" t="s">
        <v>245</v>
      </c>
      <c r="D34" s="21" t="s">
        <v>156</v>
      </c>
      <c r="E34" s="20" t="s">
        <v>166</v>
      </c>
      <c r="F34" s="22">
        <v>214.174</v>
      </c>
      <c r="G34" s="22">
        <f t="shared" si="0"/>
        <v>214.174</v>
      </c>
    </row>
    <row r="35" spans="1:7" s="15" customFormat="1" ht="31.5" customHeight="1">
      <c r="A35" s="20" t="s">
        <v>246</v>
      </c>
      <c r="B35" s="21" t="s">
        <v>247</v>
      </c>
      <c r="C35" s="21" t="s">
        <v>248</v>
      </c>
      <c r="D35" s="21" t="s">
        <v>156</v>
      </c>
      <c r="E35" s="20" t="s">
        <v>189</v>
      </c>
      <c r="F35" s="22">
        <v>1449.604</v>
      </c>
      <c r="G35" s="22">
        <f t="shared" si="0"/>
        <v>1449.604</v>
      </c>
    </row>
    <row r="36" spans="1:7" ht="27" customHeight="1">
      <c r="A36" s="10"/>
      <c r="B36" s="10"/>
      <c r="C36" s="12" t="s">
        <v>10</v>
      </c>
      <c r="D36" s="12" t="s">
        <v>249</v>
      </c>
      <c r="E36" s="10"/>
      <c r="F36" s="23">
        <f>SUM(F5:F35)</f>
        <v>1231479.16</v>
      </c>
      <c r="G36" s="22">
        <f t="shared" si="0"/>
        <v>1231479.16</v>
      </c>
    </row>
    <row r="37" spans="1:7" s="3" customFormat="1" ht="24.75" customHeight="1">
      <c r="A37" s="14"/>
      <c r="B37" s="14" t="s">
        <v>250</v>
      </c>
      <c r="D37" s="6" t="s">
        <v>251</v>
      </c>
      <c r="E37" s="14"/>
      <c r="F37" s="24"/>
      <c r="G37" s="18"/>
    </row>
  </sheetData>
  <sheetProtection/>
  <mergeCells count="7">
    <mergeCell ref="A1:G1"/>
    <mergeCell ref="F3:G3"/>
    <mergeCell ref="A3:A4"/>
    <mergeCell ref="B3:B4"/>
    <mergeCell ref="C3:C4"/>
    <mergeCell ref="D3:D4"/>
    <mergeCell ref="E3:E4"/>
  </mergeCells>
  <printOptions horizontalCentered="1"/>
  <pageMargins left="0.35" right="0.31" top="0.75" bottom="0.98" header="0.51" footer="0.51"/>
  <pageSetup horizontalDpi="300" verticalDpi="300" orientation="portrait" paperSize="9"/>
  <headerFooter scaleWithDoc="0" alignWithMargins="0">
    <oddFooter>&amp;C33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10" sqref="D10"/>
    </sheetView>
  </sheetViews>
  <sheetFormatPr defaultColWidth="9.00390625" defaultRowHeight="14.25"/>
  <cols>
    <col min="1" max="1" width="4.625" style="4" customWidth="1"/>
    <col min="2" max="2" width="22.875" style="4" customWidth="1"/>
    <col min="3" max="3" width="6.125" style="4" customWidth="1"/>
    <col min="4" max="4" width="22.00390625" style="4" customWidth="1"/>
    <col min="5" max="5" width="24.25390625" style="4" customWidth="1"/>
    <col min="6" max="7" width="6.625" style="4" customWidth="1"/>
    <col min="8" max="16384" width="9.00390625" style="4" customWidth="1"/>
  </cols>
  <sheetData>
    <row r="1" spans="1:5" s="1" customFormat="1" ht="31.5" customHeight="1">
      <c r="A1" s="108" t="s">
        <v>252</v>
      </c>
      <c r="B1" s="108"/>
      <c r="C1" s="108"/>
      <c r="D1" s="108"/>
      <c r="E1" s="108"/>
    </row>
    <row r="2" spans="1:5" s="2" customFormat="1" ht="31.5" customHeight="1">
      <c r="A2" s="2" t="s">
        <v>253</v>
      </c>
      <c r="B2" s="5"/>
      <c r="C2" s="5"/>
      <c r="D2" s="5"/>
      <c r="E2" s="6" t="s">
        <v>141</v>
      </c>
    </row>
    <row r="3" spans="1:5" ht="21.75" customHeight="1">
      <c r="A3" s="111" t="s">
        <v>0</v>
      </c>
      <c r="B3" s="111" t="s">
        <v>254</v>
      </c>
      <c r="C3" s="111" t="s">
        <v>12</v>
      </c>
      <c r="D3" s="113" t="s">
        <v>13</v>
      </c>
      <c r="E3" s="113"/>
    </row>
    <row r="4" spans="1:5" ht="48.75" customHeight="1">
      <c r="A4" s="112"/>
      <c r="B4" s="112"/>
      <c r="C4" s="112"/>
      <c r="D4" s="7" t="s">
        <v>146</v>
      </c>
      <c r="E4" s="7" t="s">
        <v>10</v>
      </c>
    </row>
    <row r="5" spans="1:5" ht="45.75" customHeight="1">
      <c r="A5" s="8" t="s">
        <v>77</v>
      </c>
      <c r="B5" s="9" t="s">
        <v>19</v>
      </c>
      <c r="C5" s="8"/>
      <c r="D5" s="8" t="s">
        <v>255</v>
      </c>
      <c r="E5" s="8">
        <v>4204.15</v>
      </c>
    </row>
    <row r="6" spans="1:5" ht="45" customHeight="1">
      <c r="A6" s="10" t="s">
        <v>41</v>
      </c>
      <c r="B6" s="11" t="s">
        <v>256</v>
      </c>
      <c r="C6" s="10"/>
      <c r="D6" s="10" t="s">
        <v>257</v>
      </c>
      <c r="E6" s="8">
        <v>432.6</v>
      </c>
    </row>
    <row r="7" spans="1:5" ht="27" customHeight="1">
      <c r="A7" s="10"/>
      <c r="B7" s="12"/>
      <c r="C7" s="10"/>
      <c r="D7" s="13"/>
      <c r="E7" s="13"/>
    </row>
    <row r="8" spans="1:5" ht="27" customHeight="1">
      <c r="A8" s="10"/>
      <c r="B8" s="12"/>
      <c r="C8" s="10"/>
      <c r="D8" s="13"/>
      <c r="E8" s="13"/>
    </row>
    <row r="9" spans="1:5" ht="27" customHeight="1">
      <c r="A9" s="10"/>
      <c r="B9" s="12"/>
      <c r="C9" s="10"/>
      <c r="D9" s="13"/>
      <c r="E9" s="13"/>
    </row>
    <row r="10" spans="1:5" ht="27" customHeight="1">
      <c r="A10" s="10"/>
      <c r="B10" s="12"/>
      <c r="C10" s="10"/>
      <c r="D10" s="13"/>
      <c r="E10" s="13"/>
    </row>
    <row r="11" spans="1:5" ht="27" customHeight="1">
      <c r="A11" s="10"/>
      <c r="B11" s="12"/>
      <c r="C11" s="10"/>
      <c r="D11" s="13"/>
      <c r="E11" s="13"/>
    </row>
    <row r="12" spans="1:5" ht="27" customHeight="1">
      <c r="A12" s="10"/>
      <c r="B12" s="12"/>
      <c r="C12" s="10"/>
      <c r="D12" s="13"/>
      <c r="E12" s="13"/>
    </row>
    <row r="13" spans="1:5" ht="27" customHeight="1">
      <c r="A13" s="10"/>
      <c r="B13" s="12"/>
      <c r="C13" s="10"/>
      <c r="D13" s="13"/>
      <c r="E13" s="13"/>
    </row>
    <row r="14" spans="1:5" ht="27" customHeight="1">
      <c r="A14" s="10"/>
      <c r="B14" s="12"/>
      <c r="C14" s="10"/>
      <c r="D14" s="13"/>
      <c r="E14" s="13"/>
    </row>
    <row r="15" spans="1:5" ht="27" customHeight="1">
      <c r="A15" s="10"/>
      <c r="B15" s="12"/>
      <c r="C15" s="10"/>
      <c r="D15" s="13"/>
      <c r="E15" s="13"/>
    </row>
    <row r="16" spans="1:5" ht="27" customHeight="1">
      <c r="A16" s="10"/>
      <c r="B16" s="12"/>
      <c r="C16" s="10"/>
      <c r="D16" s="13"/>
      <c r="E16" s="13"/>
    </row>
    <row r="17" spans="1:5" ht="27" customHeight="1">
      <c r="A17" s="10"/>
      <c r="B17" s="12"/>
      <c r="C17" s="10"/>
      <c r="D17" s="13"/>
      <c r="E17" s="13"/>
    </row>
    <row r="18" spans="1:5" ht="27" customHeight="1">
      <c r="A18" s="10"/>
      <c r="B18" s="12" t="s">
        <v>10</v>
      </c>
      <c r="C18" s="10"/>
      <c r="D18" s="13">
        <f>E5+E6</f>
        <v>4636.75</v>
      </c>
      <c r="E18" s="13">
        <f>D18</f>
        <v>4636.75</v>
      </c>
    </row>
    <row r="19" spans="1:6" s="3" customFormat="1" ht="24.75" customHeight="1">
      <c r="A19" s="14"/>
      <c r="B19" s="14" t="s">
        <v>250</v>
      </c>
      <c r="C19" s="14" t="s">
        <v>251</v>
      </c>
      <c r="E19" s="6"/>
      <c r="F19" s="14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47" right="0.39" top="0.79" bottom="0.98" header="0.51" footer="0.51"/>
  <pageSetup horizontalDpi="300" verticalDpi="300" orientation="portrait" paperSize="9"/>
  <headerFooter scaleWithDoc="0" alignWithMargins="0">
    <oddFooter>&amp;C34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个人用户</cp:lastModifiedBy>
  <cp:lastPrinted>2020-05-18T07:17:54Z</cp:lastPrinted>
  <dcterms:created xsi:type="dcterms:W3CDTF">2007-10-22T01:53:11Z</dcterms:created>
  <dcterms:modified xsi:type="dcterms:W3CDTF">2020-05-18T07:19:01Z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